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ΑΙΘΟΥΣΕΣ_ΜΑΘΗΤΕΣ" sheetId="1" r:id="rId1"/>
    <sheet name="ΣΥΓΚΕΝΤΡΩΤΙΚΑ" sheetId="2" r:id="rId2"/>
    <sheet name="ΠΙΝΑΚΑΣ_ΣΧΟΛΕΙΩΝ" sheetId="3" r:id="rId3"/>
    <sheet name="ΣΧΟΛΙΚΕΣ_ΕΠΙΤΡΟΠΕΣ" sheetId="4" r:id="rId4"/>
    <sheet name="ΣΥΓΚΕΝΤ_ΣΧΟΛ_ΕΠΙΤ" sheetId="5" r:id="rId5"/>
  </sheets>
  <definedNames/>
  <calcPr fullCalcOnLoad="1"/>
</workbook>
</file>

<file path=xl/sharedStrings.xml><?xml version="1.0" encoding="utf-8"?>
<sst xmlns="http://schemas.openxmlformats.org/spreadsheetml/2006/main" count="132" uniqueCount="98">
  <si>
    <t>ΝΗΠΙΑΓΩΓΕΙΑ</t>
  </si>
  <si>
    <t>ΕΞΕΤΑΣΤΙΚΑ ΚΕΝΤΡΑ</t>
  </si>
  <si>
    <t>1ο Γυμνάσιο</t>
  </si>
  <si>
    <t>1ο Λύκειο</t>
  </si>
  <si>
    <t xml:space="preserve"> </t>
  </si>
  <si>
    <t>ΠΟΣΟΝ</t>
  </si>
  <si>
    <t>ΣΥΝΟΛΟ</t>
  </si>
  <si>
    <t>ΕΙΔΙΚΑ ΣΧΟΛΕΙΑ</t>
  </si>
  <si>
    <t>ΑΙΘΟΥΣΕΣ</t>
  </si>
  <si>
    <t>ΑΝΑ ΑΙΘΟΥΣΑ</t>
  </si>
  <si>
    <t>ΜΑΘΗΤΕΣ</t>
  </si>
  <si>
    <t>ΑΝΑ ΜΑΘΗΤΗ</t>
  </si>
  <si>
    <t>ΣΧΟΛΕΙΑ</t>
  </si>
  <si>
    <t>Α/Α</t>
  </si>
  <si>
    <t>ΕΣΠΕΡΙΝΟ ΓΥΜΝΑΣΙΟ</t>
  </si>
  <si>
    <t>ΣΥΝΟΛΟ ΠΟΣΟΥ ΚΑΤΑΝΟΜΗΣ</t>
  </si>
  <si>
    <t>ΠΟΣΟ ΑΠΌ ΑΙΘΟΥΣΕΣ</t>
  </si>
  <si>
    <t>ΜΑΘΗΤΕΣ ΑΝΑ ΑΙΘΟΥΣΑ</t>
  </si>
  <si>
    <t>ΠΟΣΟ ΑΠΟ ΜΑΘΗΤΕΣ</t>
  </si>
  <si>
    <t>ΣΥΝΟΛΙΚΟ ΠΟΣΟ</t>
  </si>
  <si>
    <t>ΝΕΟΪΔΡΥΘΕΝΤΑ</t>
  </si>
  <si>
    <t>ΣΥΝΟΛΑ</t>
  </si>
  <si>
    <t>ΣΧΟΛΙΚΗ ΕΠΙΤΡΟΠΗ</t>
  </si>
  <si>
    <t>ΚΑΤΑΝΟΜΗ ΣΧΟΛΙΚΗΣ ΕΠΙΧΟΡΗΣΗΣ</t>
  </si>
  <si>
    <t>1η</t>
  </si>
  <si>
    <t>2η</t>
  </si>
  <si>
    <t>3η</t>
  </si>
  <si>
    <t>4η</t>
  </si>
  <si>
    <t>5η</t>
  </si>
  <si>
    <t>6η</t>
  </si>
  <si>
    <t>7η</t>
  </si>
  <si>
    <t>8η</t>
  </si>
  <si>
    <t>ΣΥΝΟΛΟ ΑΝΑ ΣΧΟΛΙΚΗ ΕΠΙΤΡΟΠΗ</t>
  </si>
  <si>
    <t>ΣΧ ΕΠ</t>
  </si>
  <si>
    <t>Μουσικό Λύκειο</t>
  </si>
  <si>
    <t>ΠΟΣΟΣΤΟ</t>
  </si>
  <si>
    <t xml:space="preserve">ΠΟΣΟ </t>
  </si>
  <si>
    <t xml:space="preserve">ΕΣΠΕΡΙΝΟ ΛΥΚΕΙΟ     </t>
  </si>
  <si>
    <t>Σχολείο</t>
  </si>
  <si>
    <t>Μαθητές</t>
  </si>
  <si>
    <t xml:space="preserve"> 1ο  ΝΗΠΙΑΓΩΓΕΙΟ</t>
  </si>
  <si>
    <t xml:space="preserve"> 2ο  ΝΗΠΙΑΓΩΓΕΙΟ</t>
  </si>
  <si>
    <t xml:space="preserve"> 3ο  ΝΗΠΙΑΓΩΓΕΙΟ</t>
  </si>
  <si>
    <t xml:space="preserve"> 4ο  ΝΗΠΙΑΓΩΓΕΙΟ</t>
  </si>
  <si>
    <t xml:space="preserve"> 5ο  ΝΗΠΙΑΓΩΓΕΙΟ</t>
  </si>
  <si>
    <t xml:space="preserve"> 6ο  ΝΗΠΙΑΓΩΓΕΙΟ</t>
  </si>
  <si>
    <t xml:space="preserve"> 7ο  ΝΗΠΙΑΓΩΓΕΙΟ</t>
  </si>
  <si>
    <t xml:space="preserve"> 8ο  ΝΗΠΙΑΓΩΓΕΙΟ</t>
  </si>
  <si>
    <t>1ο ΔΗΜΟΤΙΚΟ</t>
  </si>
  <si>
    <t>2ο ΔΗΜΟΤΙΚΟ</t>
  </si>
  <si>
    <t>3ο ΔΗΜΟΤΙΚΟ</t>
  </si>
  <si>
    <t>4ο ΔΗΜΟΤΙΚΟ</t>
  </si>
  <si>
    <t>5ο ΔΗΜΟΤΙΚΟ</t>
  </si>
  <si>
    <t>6ο ΔΗΜΟΤΙΚΟ</t>
  </si>
  <si>
    <t>7ο ΔΗΜΟΤΙΚΟ</t>
  </si>
  <si>
    <t xml:space="preserve"> ΕΣΠΕΡ.ΓΥΜΝΑΣΙΟ</t>
  </si>
  <si>
    <t xml:space="preserve"> 2ο ΓΥΜΝΑΣΙΟ</t>
  </si>
  <si>
    <t xml:space="preserve"> 1ο ΓΥΜΝΑΣΙΟ</t>
  </si>
  <si>
    <t xml:space="preserve"> 1ο ΛΥΚΕΙΟ</t>
  </si>
  <si>
    <t xml:space="preserve"> 2ο ΛΥΚΕΙΟ</t>
  </si>
  <si>
    <t xml:space="preserve"> ΕΣΠΕΡ. ΛΥΚΕΙΟ</t>
  </si>
  <si>
    <t>Μαθητ. Ολοήμ.</t>
  </si>
  <si>
    <t>Αίθουσες Συμβ.</t>
  </si>
  <si>
    <t>.....</t>
  </si>
  <si>
    <t xml:space="preserve"> ΜΟΥΣ.ΓΥΜΝΑΣΙΟ-ΛΥΚΕΙΟ</t>
  </si>
  <si>
    <t>ΜΟΥΣΙΚΟ ΓΥΜΝΑΣΙΟ-ΛΥΚ</t>
  </si>
  <si>
    <t>ΝΗΠΙΑΓΩΓΕΙΟ 1</t>
  </si>
  <si>
    <t>ΝΗΠΙΑΓΩΓΕΙΟ 2</t>
  </si>
  <si>
    <t>ΝΗΠΙΑΓΩΓΕΙΟ 3</t>
  </si>
  <si>
    <t>ΝΗΠΙΑΓΩΓΕΙΟ 4</t>
  </si>
  <si>
    <t>ΝΗΠΙΑΓΩΓΕΙΟ 5</t>
  </si>
  <si>
    <t>ΝΗΠΙΑΓΩΓΕΙΟ 6</t>
  </si>
  <si>
    <t>ΝΗΠΙΑΓΩΓΕΙΟ 7</t>
  </si>
  <si>
    <t>ΝΗΠΙΑΓΩΓΕΙΟ 8</t>
  </si>
  <si>
    <t>ΔΗΜΟΤΙΚΟ 1</t>
  </si>
  <si>
    <t>ΔΗΜΟΤΙΚΟ 2</t>
  </si>
  <si>
    <t>ΔΗΜΟΤΙΚΟ 3</t>
  </si>
  <si>
    <t>ΔΗΜΟΤΙΚΟ 4</t>
  </si>
  <si>
    <t>ΔΗΜΟΤΙΚΟ 5</t>
  </si>
  <si>
    <t>ΔΗΜΟΤΙΚΟ 6</t>
  </si>
  <si>
    <t>ΔΗΜΟΤΙΚΟ 7</t>
  </si>
  <si>
    <t>ΓΥΜΝΑΣΙΟ 1</t>
  </si>
  <si>
    <t>ΓΥΜΝΑΣΙΟ 2</t>
  </si>
  <si>
    <t>ΛΥΚΕΙΟ 1</t>
  </si>
  <si>
    <t>ΛΥΚΕΙΟ 2</t>
  </si>
  <si>
    <t>Άλλες κατηγορίες</t>
  </si>
  <si>
    <t>Μουσικό</t>
  </si>
  <si>
    <t>4ο - 7ο Δημοτικά</t>
  </si>
  <si>
    <t>2ο Λύκειο</t>
  </si>
  <si>
    <t>ΓΥΜΝΑΣΙΟ 3</t>
  </si>
  <si>
    <t>3oΓΥΜΝΑΣΙΟ</t>
  </si>
  <si>
    <t>3ο ΓΥΜΝΑΣΙΟ</t>
  </si>
  <si>
    <t xml:space="preserve"> 9ο  ΝΗΠΙΑΓΩΓΕΙΟ</t>
  </si>
  <si>
    <t>ΜΕΤΑΦΕΡΟΜΕΝΑ</t>
  </si>
  <si>
    <t>ΝΗΠΙΑΓΩΓΕΙΟ 9</t>
  </si>
  <si>
    <t>Β ΕΞΑΜΗΝΟ 2006</t>
  </si>
  <si>
    <t>ΣΥΝΟΛΟ                            B EΞAMHNO 2006</t>
  </si>
  <si>
    <t>anomi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</si>
</sst>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2">
    <font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b/>
      <u val="single"/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u val="single"/>
      <sz val="8"/>
      <name val="Arial Greek"/>
      <family val="2"/>
    </font>
    <font>
      <b/>
      <sz val="14"/>
      <name val="Arial Greek"/>
      <family val="0"/>
    </font>
    <font>
      <b/>
      <sz val="16"/>
      <name val="Arial Greek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0" fontId="1" fillId="0" borderId="7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4" fontId="3" fillId="0" borderId="22" xfId="0" applyNumberFormat="1" applyFont="1" applyBorder="1" applyAlignment="1">
      <alignment/>
    </xf>
    <xf numFmtId="0" fontId="1" fillId="0" borderId="23" xfId="0" applyFont="1" applyBorder="1" applyAlignment="1">
      <alignment vertical="top"/>
    </xf>
    <xf numFmtId="4" fontId="0" fillId="0" borderId="24" xfId="0" applyNumberFormat="1" applyBorder="1" applyAlignment="1">
      <alignment/>
    </xf>
    <xf numFmtId="0" fontId="1" fillId="0" borderId="21" xfId="0" applyFont="1" applyBorder="1" applyAlignment="1">
      <alignment vertical="top"/>
    </xf>
    <xf numFmtId="0" fontId="0" fillId="0" borderId="24" xfId="0" applyBorder="1" applyAlignment="1">
      <alignment/>
    </xf>
    <xf numFmtId="4" fontId="0" fillId="0" borderId="8" xfId="0" applyNumberFormat="1" applyBorder="1" applyAlignment="1">
      <alignment/>
    </xf>
    <xf numFmtId="0" fontId="3" fillId="0" borderId="24" xfId="0" applyFont="1" applyBorder="1" applyAlignment="1">
      <alignment/>
    </xf>
    <xf numFmtId="0" fontId="3" fillId="0" borderId="8" xfId="0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3" fillId="0" borderId="25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4" fontId="10" fillId="0" borderId="19" xfId="0" applyNumberFormat="1" applyFont="1" applyBorder="1" applyAlignment="1">
      <alignment/>
    </xf>
    <xf numFmtId="0" fontId="1" fillId="0" borderId="25" xfId="0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1" fillId="0" borderId="25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 vertical="top" wrapText="1"/>
    </xf>
    <xf numFmtId="0" fontId="0" fillId="0" borderId="25" xfId="0" applyBorder="1" applyAlignment="1">
      <alignment horizontal="center"/>
    </xf>
    <xf numFmtId="4" fontId="11" fillId="0" borderId="25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4" sqref="D24"/>
    </sheetView>
  </sheetViews>
  <sheetFormatPr defaultColWidth="9.00390625" defaultRowHeight="12.75"/>
  <cols>
    <col min="1" max="1" width="27.25390625" style="0" customWidth="1"/>
    <col min="2" max="2" width="9.875" style="30" customWidth="1"/>
    <col min="3" max="3" width="14.75390625" style="30" customWidth="1"/>
    <col min="4" max="4" width="15.875" style="30" bestFit="1" customWidth="1"/>
    <col min="5" max="5" width="9.125" style="30" customWidth="1"/>
  </cols>
  <sheetData>
    <row r="1" spans="1:4" ht="12.75">
      <c r="A1" t="s">
        <v>38</v>
      </c>
      <c r="B1" s="30" t="s">
        <v>39</v>
      </c>
      <c r="C1" s="30" t="s">
        <v>61</v>
      </c>
      <c r="D1" s="30" t="s">
        <v>62</v>
      </c>
    </row>
    <row r="2" spans="1:4" ht="12.75">
      <c r="A2" t="s">
        <v>40</v>
      </c>
      <c r="B2" s="30">
        <v>40</v>
      </c>
      <c r="C2" s="30" t="s">
        <v>63</v>
      </c>
      <c r="D2" s="30">
        <v>4</v>
      </c>
    </row>
    <row r="3" spans="1:4" ht="12.75">
      <c r="A3" t="s">
        <v>41</v>
      </c>
      <c r="B3" s="30">
        <v>44</v>
      </c>
      <c r="D3" s="30">
        <v>2</v>
      </c>
    </row>
    <row r="4" spans="1:4" ht="12.75">
      <c r="A4" t="s">
        <v>42</v>
      </c>
      <c r="B4" s="30">
        <v>39</v>
      </c>
      <c r="D4" s="30">
        <v>2</v>
      </c>
    </row>
    <row r="5" spans="1:4" ht="12.75">
      <c r="A5" t="s">
        <v>43</v>
      </c>
      <c r="B5" s="30">
        <v>16</v>
      </c>
      <c r="D5" s="30">
        <v>2</v>
      </c>
    </row>
    <row r="6" spans="1:4" ht="12.75">
      <c r="A6" t="s">
        <v>44</v>
      </c>
      <c r="B6" s="30">
        <v>16</v>
      </c>
      <c r="D6" s="30">
        <v>1</v>
      </c>
    </row>
    <row r="7" spans="1:4" ht="12.75">
      <c r="A7" t="s">
        <v>45</v>
      </c>
      <c r="B7" s="30">
        <v>30</v>
      </c>
      <c r="D7" s="30">
        <v>1</v>
      </c>
    </row>
    <row r="8" spans="1:4" ht="12.75">
      <c r="A8" t="s">
        <v>46</v>
      </c>
      <c r="B8" s="30">
        <v>38</v>
      </c>
      <c r="D8" s="30">
        <v>2</v>
      </c>
    </row>
    <row r="9" spans="1:4" ht="12.75">
      <c r="A9" t="s">
        <v>47</v>
      </c>
      <c r="B9" s="30">
        <v>20</v>
      </c>
      <c r="D9" s="30">
        <v>1</v>
      </c>
    </row>
    <row r="10" spans="1:4" ht="12.75">
      <c r="A10" t="s">
        <v>92</v>
      </c>
      <c r="B10" s="30">
        <v>25</v>
      </c>
      <c r="D10" s="30">
        <v>1</v>
      </c>
    </row>
    <row r="11" spans="1:4" ht="12.75">
      <c r="A11" t="s">
        <v>48</v>
      </c>
      <c r="B11" s="30">
        <v>300</v>
      </c>
      <c r="D11" s="30">
        <v>13</v>
      </c>
    </row>
    <row r="12" spans="1:4" ht="12.75">
      <c r="A12" t="s">
        <v>49</v>
      </c>
      <c r="B12" s="30">
        <v>262</v>
      </c>
      <c r="D12" s="30">
        <v>10</v>
      </c>
    </row>
    <row r="13" spans="1:4" ht="12.75">
      <c r="A13" t="s">
        <v>50</v>
      </c>
      <c r="B13" s="30">
        <v>174</v>
      </c>
      <c r="D13" s="30">
        <v>10</v>
      </c>
    </row>
    <row r="14" spans="1:4" ht="12.75">
      <c r="A14" t="s">
        <v>51</v>
      </c>
      <c r="B14" s="30">
        <v>100</v>
      </c>
      <c r="D14" s="30">
        <v>7</v>
      </c>
    </row>
    <row r="15" spans="1:4" ht="12.75">
      <c r="A15" t="s">
        <v>52</v>
      </c>
      <c r="B15" s="30">
        <v>130</v>
      </c>
      <c r="D15" s="30">
        <v>7</v>
      </c>
    </row>
    <row r="16" spans="1:4" ht="12.75">
      <c r="A16" t="s">
        <v>53</v>
      </c>
      <c r="B16" s="30">
        <v>135</v>
      </c>
      <c r="D16" s="30">
        <v>6</v>
      </c>
    </row>
    <row r="17" spans="1:4" ht="12.75">
      <c r="A17" t="s">
        <v>54</v>
      </c>
      <c r="B17" s="30">
        <v>125</v>
      </c>
      <c r="D17" s="30">
        <v>6</v>
      </c>
    </row>
    <row r="18" spans="1:4" ht="12.75">
      <c r="A18" t="s">
        <v>57</v>
      </c>
      <c r="B18" s="30">
        <v>305</v>
      </c>
      <c r="D18" s="30">
        <v>12</v>
      </c>
    </row>
    <row r="19" spans="1:4" ht="12.75">
      <c r="A19" t="s">
        <v>56</v>
      </c>
      <c r="B19" s="30">
        <v>229</v>
      </c>
      <c r="D19" s="30">
        <v>10</v>
      </c>
    </row>
    <row r="20" spans="1:4" ht="12.75">
      <c r="A20" t="s">
        <v>55</v>
      </c>
      <c r="B20" s="30">
        <v>102</v>
      </c>
      <c r="D20" s="30">
        <v>5</v>
      </c>
    </row>
    <row r="21" spans="1:4" ht="12.75">
      <c r="A21" t="s">
        <v>64</v>
      </c>
      <c r="B21" s="30">
        <v>468</v>
      </c>
      <c r="D21" s="30">
        <v>24</v>
      </c>
    </row>
    <row r="22" spans="1:5" ht="15.75">
      <c r="A22" t="s">
        <v>58</v>
      </c>
      <c r="B22" s="30">
        <v>301</v>
      </c>
      <c r="D22" s="76">
        <v>12</v>
      </c>
      <c r="E22" s="31"/>
    </row>
    <row r="23" spans="1:4" ht="12.75">
      <c r="A23" t="s">
        <v>59</v>
      </c>
      <c r="B23" s="30">
        <v>202</v>
      </c>
      <c r="D23" s="30">
        <v>12</v>
      </c>
    </row>
    <row r="24" spans="1:4" ht="15" customHeight="1">
      <c r="A24" t="s">
        <v>60</v>
      </c>
      <c r="B24" s="30">
        <v>40</v>
      </c>
      <c r="D24" s="30">
        <v>5</v>
      </c>
    </row>
    <row r="25" spans="1:4" ht="14.25" customHeight="1">
      <c r="A25" t="s">
        <v>90</v>
      </c>
      <c r="B25" s="30">
        <v>126</v>
      </c>
      <c r="D25" s="30">
        <v>9</v>
      </c>
    </row>
    <row r="26" spans="1:4" ht="12.75">
      <c r="A26" t="s">
        <v>6</v>
      </c>
      <c r="B26" s="30">
        <f>SUM(B2:B25)</f>
        <v>3267</v>
      </c>
      <c r="D26" s="30">
        <f>SUM(D2:D25)</f>
        <v>164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I21" sqref="I21"/>
    </sheetView>
  </sheetViews>
  <sheetFormatPr defaultColWidth="9.00390625" defaultRowHeight="12.75"/>
  <cols>
    <col min="4" max="4" width="19.375" style="0" customWidth="1"/>
    <col min="8" max="8" width="13.25390625" style="0" customWidth="1"/>
  </cols>
  <sheetData>
    <row r="1" spans="1:8" ht="12.75">
      <c r="A1" s="8" t="s">
        <v>19</v>
      </c>
      <c r="B1" s="8"/>
      <c r="C1" s="8"/>
      <c r="D1" s="32">
        <v>156057.27</v>
      </c>
      <c r="F1" t="s">
        <v>5</v>
      </c>
      <c r="H1" s="32">
        <v>156057.27</v>
      </c>
    </row>
    <row r="2" ht="12.75">
      <c r="H2" s="1">
        <f>E15</f>
        <v>34600</v>
      </c>
    </row>
    <row r="3" spans="1:8" ht="12.75">
      <c r="A3" s="7" t="s">
        <v>7</v>
      </c>
      <c r="C3" s="2">
        <v>0</v>
      </c>
      <c r="H3" s="1">
        <f>H1-H2</f>
        <v>121457.26999999999</v>
      </c>
    </row>
    <row r="4" spans="2:6" ht="12.75">
      <c r="B4" t="s">
        <v>0</v>
      </c>
      <c r="E4">
        <v>9</v>
      </c>
      <c r="F4" s="1"/>
    </row>
    <row r="5" spans="2:6" ht="12.75">
      <c r="B5" t="s">
        <v>20</v>
      </c>
      <c r="D5" t="s">
        <v>92</v>
      </c>
      <c r="E5">
        <v>1</v>
      </c>
      <c r="F5" s="1"/>
    </row>
    <row r="6" spans="2:6" ht="12.75">
      <c r="B6" s="107" t="s">
        <v>93</v>
      </c>
      <c r="C6" s="107"/>
      <c r="D6" t="s">
        <v>45</v>
      </c>
      <c r="E6">
        <v>1</v>
      </c>
      <c r="F6" s="1"/>
    </row>
    <row r="7" spans="4:6" ht="12.75">
      <c r="D7" t="s">
        <v>53</v>
      </c>
      <c r="E7">
        <v>1</v>
      </c>
      <c r="F7" s="1"/>
    </row>
    <row r="8" spans="2:6" ht="12.75">
      <c r="B8" t="s">
        <v>85</v>
      </c>
      <c r="D8" t="s">
        <v>86</v>
      </c>
      <c r="E8">
        <v>1</v>
      </c>
      <c r="F8" s="1"/>
    </row>
    <row r="9" spans="4:6" ht="12.75">
      <c r="D9" t="s">
        <v>87</v>
      </c>
      <c r="E9">
        <v>2</v>
      </c>
      <c r="F9" s="1"/>
    </row>
    <row r="10" spans="2:6" ht="12.75">
      <c r="B10" t="s">
        <v>1</v>
      </c>
      <c r="E10" t="s">
        <v>4</v>
      </c>
      <c r="F10" s="1"/>
    </row>
    <row r="11" spans="3:6" ht="12.75">
      <c r="C11" t="s">
        <v>2</v>
      </c>
      <c r="E11">
        <v>1</v>
      </c>
      <c r="F11" s="1"/>
    </row>
    <row r="12" spans="3:6" ht="12.75">
      <c r="C12" t="s">
        <v>3</v>
      </c>
      <c r="E12">
        <v>1</v>
      </c>
      <c r="F12" s="1"/>
    </row>
    <row r="13" spans="3:6" ht="12.75">
      <c r="C13" t="s">
        <v>88</v>
      </c>
      <c r="E13">
        <v>1</v>
      </c>
      <c r="F13" s="1"/>
    </row>
    <row r="14" spans="3:6" ht="12.75">
      <c r="C14" t="s">
        <v>34</v>
      </c>
      <c r="E14">
        <v>1</v>
      </c>
      <c r="F14" s="1"/>
    </row>
    <row r="15" spans="2:6" ht="12.75">
      <c r="B15" t="s">
        <v>6</v>
      </c>
      <c r="E15" s="32">
        <f>ΠΙΝΑΚΑΣ_ΣΧΟΛΕΙΩΝ!D26</f>
        <v>34600</v>
      </c>
      <c r="F15" s="1">
        <f>E15</f>
        <v>34600</v>
      </c>
    </row>
    <row r="17" spans="1:3" ht="12.75">
      <c r="A17" s="7" t="s">
        <v>8</v>
      </c>
      <c r="C17">
        <f>ΑΙΘΟΥΣΕΣ_ΜΑΘΗΤΕΣ!D26</f>
        <v>164</v>
      </c>
    </row>
    <row r="18" spans="1:3" ht="12.75">
      <c r="A18" t="s">
        <v>36</v>
      </c>
      <c r="B18" s="2">
        <v>0.65</v>
      </c>
      <c r="C18" s="32">
        <f>H3*B18</f>
        <v>78947.2255</v>
      </c>
    </row>
    <row r="19" spans="1:3" ht="12.75">
      <c r="A19" t="s">
        <v>9</v>
      </c>
      <c r="C19" s="1">
        <f>C18/C17</f>
        <v>481.3855213414634</v>
      </c>
    </row>
    <row r="21" spans="1:3" ht="12.75">
      <c r="A21" s="7" t="s">
        <v>10</v>
      </c>
      <c r="C21">
        <f>ΑΙΘΟΥΣΕΣ_ΜΑΘΗΤΕΣ!B26</f>
        <v>3267</v>
      </c>
    </row>
    <row r="22" spans="1:3" ht="12.75">
      <c r="A22" t="s">
        <v>36</v>
      </c>
      <c r="B22" s="2">
        <v>0.35</v>
      </c>
      <c r="C22" s="32">
        <f>H3*B22</f>
        <v>42510.044499999996</v>
      </c>
    </row>
    <row r="23" spans="1:3" ht="12.75">
      <c r="A23" t="s">
        <v>11</v>
      </c>
      <c r="C23" s="1">
        <f>C22/C21</f>
        <v>13.011951178451177</v>
      </c>
    </row>
    <row r="25" spans="1:4" ht="12.75">
      <c r="A25" t="s">
        <v>35</v>
      </c>
      <c r="C25" s="2">
        <f>B22+B18+C3</f>
        <v>1</v>
      </c>
      <c r="D25" s="1">
        <f>SUM(C18+C22)</f>
        <v>121457.26999999999</v>
      </c>
    </row>
  </sheetData>
  <mergeCells count="1">
    <mergeCell ref="B6:C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K19" sqref="K19"/>
    </sheetView>
  </sheetViews>
  <sheetFormatPr defaultColWidth="9.00390625" defaultRowHeight="12.75"/>
  <cols>
    <col min="1" max="1" width="9.25390625" style="0" bestFit="1" customWidth="1"/>
    <col min="2" max="2" width="3.625" style="0" customWidth="1"/>
    <col min="3" max="3" width="13.00390625" style="0" customWidth="1"/>
    <col min="4" max="4" width="9.25390625" style="0" bestFit="1" customWidth="1"/>
    <col min="5" max="6" width="9.875" style="0" customWidth="1"/>
    <col min="7" max="8" width="9.25390625" style="0" bestFit="1" customWidth="1"/>
    <col min="9" max="9" width="17.25390625" style="0" bestFit="1" customWidth="1"/>
  </cols>
  <sheetData>
    <row r="1" spans="1:9" ht="35.25" thickBot="1" thickTop="1">
      <c r="A1" s="84" t="s">
        <v>22</v>
      </c>
      <c r="B1" s="85" t="s">
        <v>13</v>
      </c>
      <c r="C1" s="85" t="s">
        <v>12</v>
      </c>
      <c r="D1" s="84" t="s">
        <v>7</v>
      </c>
      <c r="E1" s="85" t="s">
        <v>8</v>
      </c>
      <c r="F1" s="84" t="s">
        <v>16</v>
      </c>
      <c r="G1" s="86" t="s">
        <v>17</v>
      </c>
      <c r="H1" s="85" t="s">
        <v>18</v>
      </c>
      <c r="I1" s="85" t="s">
        <v>96</v>
      </c>
    </row>
    <row r="2" spans="1:11" ht="18.75" thickTop="1">
      <c r="A2" s="87">
        <v>1</v>
      </c>
      <c r="B2" s="88">
        <v>1</v>
      </c>
      <c r="C2" s="53" t="s">
        <v>75</v>
      </c>
      <c r="D2" s="89"/>
      <c r="E2" s="90">
        <v>10</v>
      </c>
      <c r="F2" s="91">
        <f>ΣΥΓΚΕΝΤΡΩΤΙΚΑ!C$19*E2</f>
        <v>4813.855213414634</v>
      </c>
      <c r="G2" s="92">
        <f>ΑΙΘΟΥΣΕΣ_ΜΑΘΗΤΕΣ!B12</f>
        <v>262</v>
      </c>
      <c r="H2" s="52">
        <f>ΣΥΓΚΕΝΤΡΩΤΙΚΑ!C$23*G2</f>
        <v>3409.1312087542083</v>
      </c>
      <c r="I2" s="93">
        <f aca="true" t="shared" si="0" ref="I2:I25">D2+F2+H2</f>
        <v>8222.986422168842</v>
      </c>
      <c r="J2" s="36"/>
      <c r="K2" s="36"/>
    </row>
    <row r="3" spans="1:11" ht="18">
      <c r="A3" s="72">
        <v>1</v>
      </c>
      <c r="B3" s="88">
        <v>2</v>
      </c>
      <c r="C3" s="94" t="s">
        <v>79</v>
      </c>
      <c r="D3" s="95">
        <v>500</v>
      </c>
      <c r="E3" s="96">
        <f>ΑΙΘΟΥΣΕΣ_ΜΑΘΗΤΕΣ!D16</f>
        <v>6</v>
      </c>
      <c r="F3" s="97">
        <f>ΣΥΓΚΕΝΤΡΩΤΙΚΑ!C$19*E3</f>
        <v>2888.3131280487805</v>
      </c>
      <c r="G3" s="96">
        <f>ΑΙΘΟΥΣΕΣ_ΜΑΘΗΤΕΣ!B16</f>
        <v>135</v>
      </c>
      <c r="H3" s="98">
        <f>ΣΥΓΚΕΝΤΡΩΤΙΚΑ!C$23*G3</f>
        <v>1756.6134090909088</v>
      </c>
      <c r="I3" s="99">
        <f t="shared" si="0"/>
        <v>5144.92653713969</v>
      </c>
      <c r="J3" s="36"/>
      <c r="K3" s="36"/>
    </row>
    <row r="4" spans="1:11" ht="18">
      <c r="A4" s="72">
        <v>1</v>
      </c>
      <c r="B4" s="88">
        <v>3</v>
      </c>
      <c r="C4" s="94" t="s">
        <v>67</v>
      </c>
      <c r="D4" s="97">
        <v>500</v>
      </c>
      <c r="E4" s="96">
        <f>ΑΙΘΟΥΣΕΣ_ΜΑΘΗΤΕΣ!D3</f>
        <v>2</v>
      </c>
      <c r="F4" s="97">
        <f>ΣΥΓΚΕΝΤΡΩΤΙΚΑ!C$19*E4</f>
        <v>962.7710426829268</v>
      </c>
      <c r="G4" s="96">
        <f>ΑΙΘΟΥΣΕΣ_ΜΑΘΗΤΕΣ!B3</f>
        <v>44</v>
      </c>
      <c r="H4" s="98">
        <f>ΣΥΓΚΕΝΤΡΩΤΙΚΑ!C$23*G4</f>
        <v>572.5258518518518</v>
      </c>
      <c r="I4" s="99">
        <f t="shared" si="0"/>
        <v>2035.2968945347784</v>
      </c>
      <c r="J4" s="36"/>
      <c r="K4" s="36"/>
    </row>
    <row r="5" spans="1:11" ht="18">
      <c r="A5" s="72">
        <v>1</v>
      </c>
      <c r="B5" s="88">
        <v>4</v>
      </c>
      <c r="C5" s="94" t="s">
        <v>70</v>
      </c>
      <c r="D5" s="97">
        <v>500</v>
      </c>
      <c r="E5" s="96">
        <f>ΑΙΘΟΥΣΕΣ_ΜΑΘΗΤΕΣ!D6</f>
        <v>1</v>
      </c>
      <c r="F5" s="97">
        <f>ΣΥΓΚΕΝΤΡΩΤΙΚΑ!C$19*E5</f>
        <v>481.3855213414634</v>
      </c>
      <c r="G5" s="96">
        <f>ΑΙΘΟΥΣΕΣ_ΜΑΘΗΤΕΣ!B6</f>
        <v>16</v>
      </c>
      <c r="H5" s="98">
        <f>ΣΥΓΚΕΝΤΡΩΤΙΚΑ!C$23*G5</f>
        <v>208.19121885521884</v>
      </c>
      <c r="I5" s="99">
        <f t="shared" si="0"/>
        <v>1189.5767401966823</v>
      </c>
      <c r="J5" s="36"/>
      <c r="K5" s="36"/>
    </row>
    <row r="6" spans="1:11" ht="18">
      <c r="A6" s="72">
        <v>2</v>
      </c>
      <c r="B6" s="88">
        <v>5</v>
      </c>
      <c r="C6" s="94" t="s">
        <v>74</v>
      </c>
      <c r="D6" s="100"/>
      <c r="E6" s="96">
        <f>ΑΙΘΟΥΣΕΣ_ΜΑΘΗΤΕΣ!D11</f>
        <v>13</v>
      </c>
      <c r="F6" s="97">
        <f>ΣΥΓΚΕΝΤΡΩΤΙΚΑ!C$19*E6</f>
        <v>6258.011777439025</v>
      </c>
      <c r="G6" s="96">
        <f>ΑΙΘΟΥΣΕΣ_ΜΑΘΗΤΕΣ!B11</f>
        <v>300</v>
      </c>
      <c r="H6" s="98">
        <f>ΣΥΓΚΕΝΤΡΩΤΙΚΑ!C$23*G6</f>
        <v>3903.585353535353</v>
      </c>
      <c r="I6" s="99">
        <f t="shared" si="0"/>
        <v>10161.597130974378</v>
      </c>
      <c r="J6" s="36"/>
      <c r="K6" s="36"/>
    </row>
    <row r="7" spans="1:11" ht="18">
      <c r="A7" s="72">
        <v>2</v>
      </c>
      <c r="B7" s="88">
        <v>6</v>
      </c>
      <c r="C7" s="94" t="s">
        <v>66</v>
      </c>
      <c r="D7" s="97">
        <v>500</v>
      </c>
      <c r="E7" s="96">
        <f>ΑΙΘΟΥΣΕΣ_ΜΑΘΗΤΕΣ!D2</f>
        <v>4</v>
      </c>
      <c r="F7" s="97">
        <f>ΣΥΓΚΕΝΤΡΩΤΙΚΑ!C$19*E7</f>
        <v>1925.5420853658536</v>
      </c>
      <c r="G7" s="96">
        <f>ΑΙΘΟΥΣΕΣ_ΜΑΘΗΤΕΣ!B2</f>
        <v>40</v>
      </c>
      <c r="H7" s="98">
        <f>ΣΥΓΚΕΝΤΡΩΤΙΚΑ!C$23*G7</f>
        <v>520.478047138047</v>
      </c>
      <c r="I7" s="99">
        <f>D7+F7+H7</f>
        <v>2946.0201325039006</v>
      </c>
      <c r="J7" s="36"/>
      <c r="K7" s="36"/>
    </row>
    <row r="8" spans="1:11" ht="18">
      <c r="A8" s="72">
        <v>2</v>
      </c>
      <c r="B8" s="88">
        <v>7</v>
      </c>
      <c r="C8" s="94" t="s">
        <v>71</v>
      </c>
      <c r="D8" s="95">
        <v>1000</v>
      </c>
      <c r="E8" s="101">
        <f>ΑΙΘΟΥΣΕΣ_ΜΑΘΗΤΕΣ!D7</f>
        <v>1</v>
      </c>
      <c r="F8" s="97">
        <f>ΣΥΓΚΕΝΤΡΩΤΙΚΑ!C$19*E8</f>
        <v>481.3855213414634</v>
      </c>
      <c r="G8" s="96">
        <f>ΑΙΘΟΥΣΕΣ_ΜΑΘΗΤΕΣ!B7</f>
        <v>30</v>
      </c>
      <c r="H8" s="98">
        <f>ΣΥΓΚΕΝΤΡΩΤΙΚΑ!C$23*G8</f>
        <v>390.35853535353533</v>
      </c>
      <c r="I8" s="99">
        <f t="shared" si="0"/>
        <v>1871.7440566949986</v>
      </c>
      <c r="J8" s="36"/>
      <c r="K8" s="36"/>
    </row>
    <row r="9" spans="1:11" ht="18">
      <c r="A9" s="72">
        <v>2</v>
      </c>
      <c r="B9" s="88">
        <v>8</v>
      </c>
      <c r="C9" s="102" t="s">
        <v>94</v>
      </c>
      <c r="D9" s="95">
        <v>1500</v>
      </c>
      <c r="E9" s="101">
        <v>1</v>
      </c>
      <c r="F9" s="97">
        <f>ΣΥΓΚΕΝΤΡΩΤΙΚΑ!C$19*E9</f>
        <v>481.3855213414634</v>
      </c>
      <c r="G9" s="96">
        <v>25</v>
      </c>
      <c r="H9" s="98">
        <f>ΣΥΓΚΕΝΤΡΩΤΙΚΑ!C$23*G9</f>
        <v>325.2987794612794</v>
      </c>
      <c r="I9" s="99">
        <f t="shared" si="0"/>
        <v>2306.6843008027427</v>
      </c>
      <c r="J9" s="36"/>
      <c r="K9" s="36"/>
    </row>
    <row r="10" spans="1:11" ht="18">
      <c r="A10" s="72">
        <v>3</v>
      </c>
      <c r="B10" s="88">
        <v>9</v>
      </c>
      <c r="C10" s="94" t="s">
        <v>80</v>
      </c>
      <c r="D10" s="97">
        <v>500</v>
      </c>
      <c r="E10" s="96">
        <f>ΑΙΘΟΥΣΕΣ_ΜΑΘΗΤΕΣ!D17</f>
        <v>6</v>
      </c>
      <c r="F10" s="97">
        <f>ΣΥΓΚΕΝΤΡΩΤΙΚΑ!C$19*E10</f>
        <v>2888.3131280487805</v>
      </c>
      <c r="G10" s="96">
        <f>ΑΙΘΟΥΣΕΣ_ΜΑΘΗΤΕΣ!B17</f>
        <v>125</v>
      </c>
      <c r="H10" s="98">
        <f>ΣΥΓΚΕΝΤΡΩΤΙΚΑ!C$23*G10</f>
        <v>1626.4938973063972</v>
      </c>
      <c r="I10" s="99">
        <f t="shared" si="0"/>
        <v>5014.807025355178</v>
      </c>
      <c r="J10" s="36"/>
      <c r="K10" s="36"/>
    </row>
    <row r="11" spans="1:11" ht="18">
      <c r="A11" s="72">
        <v>3</v>
      </c>
      <c r="B11" s="88">
        <v>10</v>
      </c>
      <c r="C11" s="94" t="s">
        <v>72</v>
      </c>
      <c r="D11" s="97">
        <v>500</v>
      </c>
      <c r="E11" s="96">
        <f>ΑΙΘΟΥΣΕΣ_ΜΑΘΗΤΕΣ!D8</f>
        <v>2</v>
      </c>
      <c r="F11" s="97">
        <f>ΣΥΓΚΕΝΤΡΩΤΙΚΑ!C$19*E11</f>
        <v>962.7710426829268</v>
      </c>
      <c r="G11" s="96">
        <f>ΑΙΘΟΥΣΕΣ_ΜΑΘΗΤΕΣ!B8</f>
        <v>38</v>
      </c>
      <c r="H11" s="98">
        <f>ΣΥΓΚΕΝΤΡΩΤΙΚΑ!C$23*G11</f>
        <v>494.45414478114475</v>
      </c>
      <c r="I11" s="99">
        <f t="shared" si="0"/>
        <v>1957.2251874640715</v>
      </c>
      <c r="J11" s="36"/>
      <c r="K11" s="36"/>
    </row>
    <row r="12" spans="1:11" ht="18">
      <c r="A12" s="72">
        <v>4</v>
      </c>
      <c r="B12" s="88">
        <v>11</v>
      </c>
      <c r="C12" s="94" t="s">
        <v>77</v>
      </c>
      <c r="D12" s="97">
        <v>500</v>
      </c>
      <c r="E12" s="96">
        <f>ΑΙΘΟΥΣΕΣ_ΜΑΘΗΤΕΣ!D14</f>
        <v>7</v>
      </c>
      <c r="F12" s="97">
        <f>ΣΥΓΚΕΝΤΡΩΤΙΚΑ!C$19*E12</f>
        <v>3369.6986493902436</v>
      </c>
      <c r="G12" s="96">
        <f>ΑΙΘΟΥΣΕΣ_ΜΑΘΗΤΕΣ!B14</f>
        <v>100</v>
      </c>
      <c r="H12" s="98">
        <f>ΣΥΓΚΕΝΤΡΩΤΙΚΑ!C$23*G12</f>
        <v>1301.1951178451177</v>
      </c>
      <c r="I12" s="99">
        <f t="shared" si="0"/>
        <v>5170.893767235361</v>
      </c>
      <c r="J12" s="36"/>
      <c r="K12" s="36"/>
    </row>
    <row r="13" spans="1:11" ht="18">
      <c r="A13" s="72">
        <v>4</v>
      </c>
      <c r="B13" s="88">
        <v>12</v>
      </c>
      <c r="C13" s="94" t="s">
        <v>69</v>
      </c>
      <c r="D13" s="97">
        <v>500</v>
      </c>
      <c r="E13" s="96">
        <f>ΑΙΘΟΥΣΕΣ_ΜΑΘΗΤΕΣ!D5</f>
        <v>2</v>
      </c>
      <c r="F13" s="97">
        <f>ΣΥΓΚΕΝΤΡΩΤΙΚΑ!C$19*E13</f>
        <v>962.7710426829268</v>
      </c>
      <c r="G13" s="96">
        <f>ΑΙΘΟΥΣΕΣ_ΜΑΘΗΤΕΣ!B5</f>
        <v>16</v>
      </c>
      <c r="H13" s="98">
        <f>ΣΥΓΚΕΝΤΡΩΤΙΚΑ!C$23*G13</f>
        <v>208.19121885521884</v>
      </c>
      <c r="I13" s="99">
        <f t="shared" si="0"/>
        <v>1670.9622615381454</v>
      </c>
      <c r="J13" s="36"/>
      <c r="K13" s="36"/>
    </row>
    <row r="14" spans="1:11" ht="18">
      <c r="A14" s="72">
        <v>5</v>
      </c>
      <c r="B14" s="88">
        <v>13</v>
      </c>
      <c r="C14" s="94" t="s">
        <v>76</v>
      </c>
      <c r="D14" s="100"/>
      <c r="E14" s="96">
        <f>ΑΙΘΟΥΣΕΣ_ΜΑΘΗΤΕΣ!D13</f>
        <v>10</v>
      </c>
      <c r="F14" s="97">
        <f>ΣΥΓΚΕΝΤΡΩΤΙΚΑ!C$19*E14</f>
        <v>4813.855213414634</v>
      </c>
      <c r="G14" s="96">
        <f>ΑΙΘΟΥΣΕΣ_ΜΑΘΗΤΕΣ!B13</f>
        <v>174</v>
      </c>
      <c r="H14" s="98">
        <f>ΣΥΓΚΕΝΤΡΩΤΙΚΑ!C$23*G14</f>
        <v>2264.079505050505</v>
      </c>
      <c r="I14" s="99">
        <f t="shared" si="0"/>
        <v>7077.934718465139</v>
      </c>
      <c r="J14" s="36"/>
      <c r="K14" s="36"/>
    </row>
    <row r="15" spans="1:11" ht="18">
      <c r="A15" s="72">
        <v>5</v>
      </c>
      <c r="B15" s="88">
        <v>14</v>
      </c>
      <c r="C15" s="94" t="s">
        <v>78</v>
      </c>
      <c r="D15" s="100"/>
      <c r="E15" s="96">
        <f>ΑΙΘΟΥΣΕΣ_ΜΑΘΗΤΕΣ!D15</f>
        <v>7</v>
      </c>
      <c r="F15" s="97">
        <f>ΣΥΓΚΕΝΤΡΩΤΙΚΑ!C$19*E15</f>
        <v>3369.6986493902436</v>
      </c>
      <c r="G15" s="96">
        <f>ΑΙΘΟΥΣΕΣ_ΜΑΘΗΤΕΣ!B15</f>
        <v>130</v>
      </c>
      <c r="H15" s="98">
        <f>ΣΥΓΚΕΝΤΡΩΤΙΚΑ!C$23*G15</f>
        <v>1691.5536531986531</v>
      </c>
      <c r="I15" s="99">
        <f t="shared" si="0"/>
        <v>5061.252302588897</v>
      </c>
      <c r="J15" s="36"/>
      <c r="K15" s="36"/>
    </row>
    <row r="16" spans="1:11" ht="18">
      <c r="A16" s="72">
        <v>5</v>
      </c>
      <c r="B16" s="88">
        <v>15</v>
      </c>
      <c r="C16" s="94" t="s">
        <v>68</v>
      </c>
      <c r="D16" s="97">
        <v>500</v>
      </c>
      <c r="E16" s="96">
        <f>ΑΙΘΟΥΣΕΣ_ΜΑΘΗΤΕΣ!D4</f>
        <v>2</v>
      </c>
      <c r="F16" s="97">
        <f>ΣΥΓΚΕΝΤΡΩΤΙΚΑ!C$19*E16</f>
        <v>962.7710426829268</v>
      </c>
      <c r="G16" s="96">
        <f>ΑΙΘΟΥΣΕΣ_ΜΑΘΗΤΕΣ!B4</f>
        <v>39</v>
      </c>
      <c r="H16" s="98">
        <f>ΣΥΓΚΕΝΤΡΩΤΙΚΑ!C$23*G16</f>
        <v>507.4660959595959</v>
      </c>
      <c r="I16" s="99">
        <f t="shared" si="0"/>
        <v>1970.2371386425225</v>
      </c>
      <c r="J16" s="36"/>
      <c r="K16" s="36"/>
    </row>
    <row r="17" spans="1:11" ht="18">
      <c r="A17" s="72">
        <v>5</v>
      </c>
      <c r="B17" s="88">
        <v>16</v>
      </c>
      <c r="C17" s="94" t="s">
        <v>73</v>
      </c>
      <c r="D17" s="95">
        <v>1500</v>
      </c>
      <c r="E17" s="96">
        <f>ΑΙΘΟΥΣΕΣ_ΜΑΘΗΤΕΣ!D9</f>
        <v>1</v>
      </c>
      <c r="F17" s="97">
        <f>ΣΥΓΚΕΝΤΡΩΤΙΚΑ!C$19*E17</f>
        <v>481.3855213414634</v>
      </c>
      <c r="G17" s="96">
        <f>ΑΙΘΟΥΣΕΣ_ΜΑΘΗΤΕΣ!B9</f>
        <v>20</v>
      </c>
      <c r="H17" s="98">
        <f>ΣΥΓΚΕΝΤΡΩΤΙΚΑ!C$23*G17</f>
        <v>260.2390235690235</v>
      </c>
      <c r="I17" s="99">
        <f t="shared" si="0"/>
        <v>2241.6245449104867</v>
      </c>
      <c r="J17" s="36"/>
      <c r="K17" s="36"/>
    </row>
    <row r="18" spans="1:11" ht="18">
      <c r="A18" s="72">
        <v>6</v>
      </c>
      <c r="B18" s="88">
        <v>17</v>
      </c>
      <c r="C18" s="94" t="s">
        <v>81</v>
      </c>
      <c r="D18" s="97">
        <v>500</v>
      </c>
      <c r="E18" s="96">
        <f>ΑΙΘΟΥΣΕΣ_ΜΑΘΗΤΕΣ!D18</f>
        <v>12</v>
      </c>
      <c r="F18" s="97">
        <f>ΣΥΓΚΕΝΤΡΩΤΙΚΑ!C$19*E18</f>
        <v>5776.626256097561</v>
      </c>
      <c r="G18" s="96">
        <f>ΑΙΘΟΥΣΕΣ_ΜΑΘΗΤΕΣ!B18</f>
        <v>305</v>
      </c>
      <c r="H18" s="98">
        <f>ΣΥΓΚΕΝΤΡΩΤΙΚΑ!C$23*G18</f>
        <v>3968.645109427609</v>
      </c>
      <c r="I18" s="99">
        <f t="shared" si="0"/>
        <v>10245.27136552517</v>
      </c>
      <c r="J18" s="36"/>
      <c r="K18" s="36"/>
    </row>
    <row r="19" spans="1:11" ht="22.5">
      <c r="A19" s="72">
        <v>6</v>
      </c>
      <c r="B19" s="88">
        <v>18</v>
      </c>
      <c r="C19" s="103" t="s">
        <v>14</v>
      </c>
      <c r="D19" s="100"/>
      <c r="E19" s="96">
        <f>ΑΙΘΟΥΣΕΣ_ΜΑΘΗΤΕΣ!D20</f>
        <v>5</v>
      </c>
      <c r="F19" s="97">
        <f>ΣΥΓΚΕΝΤΡΩΤΙΚΑ!C$19*E19</f>
        <v>2406.927606707317</v>
      </c>
      <c r="G19" s="96">
        <f>ΑΙΘΟΥΣΕΣ_ΜΑΘΗΤΕΣ!B20</f>
        <v>102</v>
      </c>
      <c r="H19" s="98">
        <f>ΣΥΓΚΕΝΤΡΩΤΙΚΑ!C$23*G19</f>
        <v>1327.2190202020201</v>
      </c>
      <c r="I19" s="99">
        <f t="shared" si="0"/>
        <v>3734.146626909337</v>
      </c>
      <c r="J19" s="36"/>
      <c r="K19" s="36" t="s">
        <v>97</v>
      </c>
    </row>
    <row r="20" spans="1:11" ht="22.5">
      <c r="A20" s="72">
        <v>6</v>
      </c>
      <c r="B20" s="88">
        <v>19</v>
      </c>
      <c r="C20" s="103" t="s">
        <v>37</v>
      </c>
      <c r="D20" s="97"/>
      <c r="E20" s="101">
        <v>5</v>
      </c>
      <c r="F20" s="97">
        <f>ΣΥΓΚΕΝΤΡΩΤΙΚΑ!C$19*E20</f>
        <v>2406.927606707317</v>
      </c>
      <c r="G20" s="104">
        <f>ΑΙΘΟΥΣΕΣ_ΜΑΘΗΤΕΣ!B24</f>
        <v>40</v>
      </c>
      <c r="H20" s="98">
        <f>ΣΥΓΚΕΝΤΡΩΤΙΚΑ!C$23*G20</f>
        <v>520.478047138047</v>
      </c>
      <c r="I20" s="99">
        <f t="shared" si="0"/>
        <v>2927.405653845364</v>
      </c>
      <c r="J20" s="36"/>
      <c r="K20" s="36"/>
    </row>
    <row r="21" spans="1:11" ht="18">
      <c r="A21" s="72">
        <v>6</v>
      </c>
      <c r="B21" s="88">
        <v>20</v>
      </c>
      <c r="C21" s="94" t="s">
        <v>83</v>
      </c>
      <c r="D21" s="97">
        <v>300</v>
      </c>
      <c r="E21" s="96">
        <f>ΑΙΘΟΥΣΕΣ_ΜΑΘΗΤΕΣ!D22</f>
        <v>12</v>
      </c>
      <c r="F21" s="97">
        <f>ΣΥΓΚΕΝΤΡΩΤΙΚΑ!C$19*E21</f>
        <v>5776.626256097561</v>
      </c>
      <c r="G21" s="96">
        <f>ΑΙΘΟΥΣΕΣ_ΜΑΘΗΤΕΣ!B22</f>
        <v>301</v>
      </c>
      <c r="H21" s="98">
        <f>ΣΥΓΚΕΝΤΡΩΤΙΚΑ!C$23*G21</f>
        <v>3916.5973047138045</v>
      </c>
      <c r="I21" s="99">
        <f t="shared" si="0"/>
        <v>9993.223560811366</v>
      </c>
      <c r="J21" s="36"/>
      <c r="K21" s="36"/>
    </row>
    <row r="22" spans="1:11" ht="18">
      <c r="A22" s="72">
        <v>7</v>
      </c>
      <c r="B22" s="88">
        <v>21</v>
      </c>
      <c r="C22" s="94" t="s">
        <v>82</v>
      </c>
      <c r="D22" s="97"/>
      <c r="E22" s="96">
        <f>ΑΙΘΟΥΣΕΣ_ΜΑΘΗΤΕΣ!D19</f>
        <v>10</v>
      </c>
      <c r="F22" s="97">
        <f>ΣΥΓΚΕΝΤΡΩΤΙΚΑ!C$19*E22</f>
        <v>4813.855213414634</v>
      </c>
      <c r="G22" s="96">
        <f>ΑΙΘΟΥΣΕΣ_ΜΑΘΗΤΕΣ!B19</f>
        <v>229</v>
      </c>
      <c r="H22" s="98">
        <f>ΣΥΓΚΕΝΤΡΩΤΙΚΑ!C$23*G22</f>
        <v>2979.7368198653194</v>
      </c>
      <c r="I22" s="99">
        <f t="shared" si="0"/>
        <v>7793.592033279953</v>
      </c>
      <c r="J22" s="36"/>
      <c r="K22" s="36"/>
    </row>
    <row r="23" spans="1:11" ht="18">
      <c r="A23" s="72">
        <v>7</v>
      </c>
      <c r="B23" s="88">
        <v>22</v>
      </c>
      <c r="C23" s="94" t="s">
        <v>84</v>
      </c>
      <c r="D23" s="97">
        <v>300</v>
      </c>
      <c r="E23" s="96">
        <v>12</v>
      </c>
      <c r="F23" s="97">
        <f>ΣΥΓΚΕΝΤΡΩΤΙΚΑ!C$19*E23</f>
        <v>5776.626256097561</v>
      </c>
      <c r="G23" s="96">
        <f>ΑΙΘΟΥΣΕΣ_ΜΑΘΗΤΕΣ!B23</f>
        <v>202</v>
      </c>
      <c r="H23" s="98">
        <f>ΣΥΓΚΕΝΤΡΩΤΙΚΑ!C$23*G23</f>
        <v>2628.414138047138</v>
      </c>
      <c r="I23" s="99">
        <f t="shared" si="0"/>
        <v>8705.040394144698</v>
      </c>
      <c r="J23" s="36"/>
      <c r="K23" s="36"/>
    </row>
    <row r="24" spans="1:11" ht="18">
      <c r="A24" s="72">
        <v>7</v>
      </c>
      <c r="B24" s="88">
        <v>23</v>
      </c>
      <c r="C24" s="94" t="s">
        <v>89</v>
      </c>
      <c r="D24" s="97"/>
      <c r="E24" s="101">
        <v>9</v>
      </c>
      <c r="F24" s="97">
        <f>ΣΥΓΚΕΝΤΡΩΤΙΚΑ!C$19*E24</f>
        <v>4332.46969207317</v>
      </c>
      <c r="G24" s="96">
        <v>126</v>
      </c>
      <c r="H24" s="98">
        <f>ΣΥΓΚΕΝΤΡΩΤΙΚΑ!C$23*G24</f>
        <v>1639.5058484848482</v>
      </c>
      <c r="I24" s="99">
        <f t="shared" si="0"/>
        <v>5971.975540558018</v>
      </c>
      <c r="J24" s="36"/>
      <c r="K24" s="36"/>
    </row>
    <row r="25" spans="1:11" ht="22.5">
      <c r="A25" s="72">
        <v>8</v>
      </c>
      <c r="B25" s="88">
        <v>24</v>
      </c>
      <c r="C25" s="103" t="s">
        <v>65</v>
      </c>
      <c r="D25" s="95">
        <v>25000</v>
      </c>
      <c r="E25" s="101">
        <v>24</v>
      </c>
      <c r="F25" s="97">
        <f>ΣΥΓΚΕΝΤΡΩΤΙΚΑ!C$19*E25</f>
        <v>11553.252512195122</v>
      </c>
      <c r="G25" s="96">
        <f>ΑΙΘΟΥΣΕΣ_ΜΑΘΗΤΕΣ!B21</f>
        <v>468</v>
      </c>
      <c r="H25" s="98">
        <f>ΣΥΓΚΕΝΤΡΩΤΙΚΑ!C$23*G25</f>
        <v>6089.593151515151</v>
      </c>
      <c r="I25" s="99">
        <f t="shared" si="0"/>
        <v>42642.84566371027</v>
      </c>
      <c r="J25" s="36"/>
      <c r="K25" s="36"/>
    </row>
    <row r="26" spans="1:9" ht="20.25">
      <c r="A26" s="72"/>
      <c r="B26" s="72"/>
      <c r="C26" s="72" t="s">
        <v>21</v>
      </c>
      <c r="D26" s="73">
        <f aca="true" t="shared" si="1" ref="D26:I26">SUM(D2:D25)</f>
        <v>34600</v>
      </c>
      <c r="E26" s="72">
        <f t="shared" si="1"/>
        <v>164</v>
      </c>
      <c r="F26" s="73">
        <f t="shared" si="1"/>
        <v>78947.22549999999</v>
      </c>
      <c r="G26" s="74">
        <f t="shared" si="1"/>
        <v>3267</v>
      </c>
      <c r="H26" s="74">
        <f t="shared" si="1"/>
        <v>42510.0445</v>
      </c>
      <c r="I26" s="105">
        <f t="shared" si="1"/>
        <v>156057.27</v>
      </c>
    </row>
    <row r="27" spans="1:9" ht="21" thickBot="1">
      <c r="A27" s="4"/>
      <c r="B27" s="4"/>
      <c r="C27" s="4"/>
      <c r="D27" s="4"/>
      <c r="E27" s="4"/>
      <c r="F27" s="6" t="s">
        <v>15</v>
      </c>
      <c r="G27" s="4"/>
      <c r="H27" s="6"/>
      <c r="I27" s="106">
        <f>I26</f>
        <v>156057.27</v>
      </c>
    </row>
    <row r="28" ht="13.5" thickTop="1"/>
  </sheetData>
  <printOptions/>
  <pageMargins left="0.7480314960629921" right="0.7480314960629921" top="0.1968503937007874" bottom="0" header="0.5118110236220472" footer="0.5118110236220472"/>
  <pageSetup horizontalDpi="300" verticalDpi="300" orientation="landscape" paperSize="9" scale="1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N23" sqref="N23:N24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3.25390625" style="0" customWidth="1"/>
    <col min="5" max="6" width="9.875" style="0" customWidth="1"/>
    <col min="9" max="9" width="11.625" style="0" customWidth="1"/>
    <col min="10" max="10" width="13.375" style="0" customWidth="1"/>
    <col min="11" max="11" width="9.125" style="0" hidden="1" customWidth="1"/>
  </cols>
  <sheetData>
    <row r="1" spans="1:12" ht="35.25" thickBot="1" thickTop="1">
      <c r="A1" s="33" t="s">
        <v>13</v>
      </c>
      <c r="B1" s="34" t="s">
        <v>12</v>
      </c>
      <c r="C1" s="34" t="s">
        <v>33</v>
      </c>
      <c r="D1" s="34" t="s">
        <v>7</v>
      </c>
      <c r="E1" s="34" t="s">
        <v>8</v>
      </c>
      <c r="F1" s="34" t="s">
        <v>16</v>
      </c>
      <c r="G1" s="34" t="s">
        <v>17</v>
      </c>
      <c r="H1" s="34" t="s">
        <v>18</v>
      </c>
      <c r="I1" s="35" t="s">
        <v>6</v>
      </c>
      <c r="J1" s="35" t="s">
        <v>32</v>
      </c>
      <c r="L1" s="83" t="s">
        <v>95</v>
      </c>
    </row>
    <row r="2" spans="1:10" s="36" customFormat="1" ht="13.5" thickTop="1">
      <c r="A2" s="56">
        <v>1</v>
      </c>
      <c r="B2" s="57" t="str">
        <f>ΠΙΝΑΚΑΣ_ΣΧΟΛΕΙΩΝ!C2</f>
        <v>ΔΗΜΟΤΙΚΟ 2</v>
      </c>
      <c r="C2" s="57">
        <f>ΠΙΝΑΚΑΣ_ΣΧΟΛΕΙΩΝ!A2</f>
        <v>1</v>
      </c>
      <c r="D2" s="58">
        <f>ΠΙΝΑΚΑΣ_ΣΧΟΛΕΙΩΝ!D2</f>
        <v>0</v>
      </c>
      <c r="E2" s="77">
        <f>ΠΙΝΑΚΑΣ_ΣΧΟΛΕΙΩΝ!E2</f>
        <v>10</v>
      </c>
      <c r="F2" s="58">
        <f>ΠΙΝΑΚΑΣ_ΣΧΟΛΕΙΩΝ!F2</f>
        <v>4813.855213414634</v>
      </c>
      <c r="G2" s="57">
        <f>ΠΙΝΑΚΑΣ_ΣΧΟΛΕΙΩΝ!G2</f>
        <v>262</v>
      </c>
      <c r="H2" s="58">
        <f>ΠΙΝΑΚΑΣ_ΣΧΟΛΕΙΩΝ!H2</f>
        <v>3409.1312087542083</v>
      </c>
      <c r="I2" s="59">
        <f>ΠΙΝΑΚΑΣ_ΣΧΟΛΕΙΩΝ!I2</f>
        <v>8222.986422168842</v>
      </c>
      <c r="J2" s="11"/>
    </row>
    <row r="3" spans="1:10" s="36" customFormat="1" ht="12.75">
      <c r="A3" s="60"/>
      <c r="B3" s="38" t="str">
        <f>ΠΙΝΑΚΑΣ_ΣΧΟΛΕΙΩΝ!C3</f>
        <v>ΔΗΜΟΤΙΚΟ 6</v>
      </c>
      <c r="C3" s="38">
        <f>ΠΙΝΑΚΑΣ_ΣΧΟΛΕΙΩΝ!A3</f>
        <v>1</v>
      </c>
      <c r="D3" s="81">
        <f>ΠΙΝΑΚΑΣ_ΣΧΟΛΕΙΩΝ!D3</f>
        <v>500</v>
      </c>
      <c r="E3" s="38">
        <f>ΠΙΝΑΚΑΣ_ΣΧΟΛΕΙΩΝ!E3</f>
        <v>6</v>
      </c>
      <c r="F3" s="39">
        <f>ΠΙΝΑΚΑΣ_ΣΧΟΛΕΙΩΝ!F3</f>
        <v>2888.3131280487805</v>
      </c>
      <c r="G3" s="38">
        <f>ΠΙΝΑΚΑΣ_ΣΧΟΛΕΙΩΝ!G3</f>
        <v>135</v>
      </c>
      <c r="H3" s="39">
        <f>ΠΙΝΑΚΑΣ_ΣΧΟΛΕΙΩΝ!H3</f>
        <v>1756.6134090909088</v>
      </c>
      <c r="I3" s="40">
        <f>ΠΙΝΑΚΑΣ_ΣΧΟΛΕΙΩΝ!I3</f>
        <v>5144.92653713969</v>
      </c>
      <c r="J3" s="13"/>
    </row>
    <row r="4" spans="1:10" s="36" customFormat="1" ht="12.75">
      <c r="A4" s="60"/>
      <c r="B4" s="38" t="str">
        <f>ΠΙΝΑΚΑΣ_ΣΧΟΛΕΙΩΝ!C4</f>
        <v>ΝΗΠΙΑΓΩΓΕΙΟ 2</v>
      </c>
      <c r="C4" s="38">
        <f>ΠΙΝΑΚΑΣ_ΣΧΟΛΕΙΩΝ!A4</f>
        <v>1</v>
      </c>
      <c r="D4" s="39">
        <f>ΠΙΝΑΚΑΣ_ΣΧΟΛΕΙΩΝ!D4</f>
        <v>500</v>
      </c>
      <c r="E4" s="38">
        <f>ΠΙΝΑΚΑΣ_ΣΧΟΛΕΙΩΝ!E4</f>
        <v>2</v>
      </c>
      <c r="F4" s="39">
        <f>ΠΙΝΑΚΑΣ_ΣΧΟΛΕΙΩΝ!F4</f>
        <v>962.7710426829268</v>
      </c>
      <c r="G4" s="38">
        <f>ΠΙΝΑΚΑΣ_ΣΧΟΛΕΙΩΝ!G4</f>
        <v>44</v>
      </c>
      <c r="H4" s="39">
        <f>ΠΙΝΑΚΑΣ_ΣΧΟΛΕΙΩΝ!H4</f>
        <v>572.5258518518518</v>
      </c>
      <c r="I4" s="40">
        <f>ΠΙΝΑΚΑΣ_ΣΧΟΛΕΙΩΝ!I4</f>
        <v>2035.2968945347784</v>
      </c>
      <c r="J4" s="13"/>
    </row>
    <row r="5" spans="1:10" s="36" customFormat="1" ht="12.75">
      <c r="A5" s="60"/>
      <c r="B5" s="38" t="str">
        <f>ΠΙΝΑΚΑΣ_ΣΧΟΛΕΙΩΝ!C5</f>
        <v>ΝΗΠΙΑΓΩΓΕΙΟ 5</v>
      </c>
      <c r="C5" s="38">
        <f>ΠΙΝΑΚΑΣ_ΣΧΟΛΕΙΩΝ!A5</f>
        <v>1</v>
      </c>
      <c r="D5" s="39">
        <f>ΠΙΝΑΚΑΣ_ΣΧΟΛΕΙΩΝ!D5</f>
        <v>500</v>
      </c>
      <c r="E5" s="38">
        <f>ΠΙΝΑΚΑΣ_ΣΧΟΛΕΙΩΝ!E5</f>
        <v>1</v>
      </c>
      <c r="F5" s="39">
        <f>ΠΙΝΑΚΑΣ_ΣΧΟΛΕΙΩΝ!F5</f>
        <v>481.3855213414634</v>
      </c>
      <c r="G5" s="38">
        <f>ΠΙΝΑΚΑΣ_ΣΧΟΛΕΙΩΝ!G5</f>
        <v>16</v>
      </c>
      <c r="H5" s="39">
        <f>ΠΙΝΑΚΑΣ_ΣΧΟΛΕΙΩΝ!H5</f>
        <v>208.19121885521884</v>
      </c>
      <c r="I5" s="40">
        <f>ΠΙΝΑΚΑΣ_ΣΧΟΛΕΙΩΝ!I5</f>
        <v>1189.5767401966823</v>
      </c>
      <c r="J5" s="13"/>
    </row>
    <row r="6" spans="1:10" s="36" customFormat="1" ht="12.75">
      <c r="A6" s="61"/>
      <c r="B6" s="49" t="s">
        <v>22</v>
      </c>
      <c r="C6" s="49">
        <f>C5</f>
        <v>1</v>
      </c>
      <c r="D6" s="50"/>
      <c r="E6" s="49"/>
      <c r="F6" s="50"/>
      <c r="G6" s="49"/>
      <c r="H6" s="50"/>
      <c r="I6" s="51"/>
      <c r="J6" s="62">
        <f>SUM(I2:I5)</f>
        <v>16592.786594039993</v>
      </c>
    </row>
    <row r="7" spans="1:10" s="36" customFormat="1" ht="12.75">
      <c r="A7" s="63"/>
      <c r="B7" s="46" t="str">
        <f>ΠΙΝΑΚΑΣ_ΣΧΟΛΕΙΩΝ!C6</f>
        <v>ΔΗΜΟΤΙΚΟ 1</v>
      </c>
      <c r="C7" s="46">
        <f>ΠΙΝΑΚΑΣ_ΣΧΟΛΕΙΩΝ!A6</f>
        <v>2</v>
      </c>
      <c r="D7" s="47">
        <f>ΠΙΝΑΚΑΣ_ΣΧΟΛΕΙΩΝ!D6</f>
        <v>0</v>
      </c>
      <c r="E7" s="46">
        <f>ΠΙΝΑΚΑΣ_ΣΧΟΛΕΙΩΝ!E6</f>
        <v>13</v>
      </c>
      <c r="F7" s="47">
        <f>ΠΙΝΑΚΑΣ_ΣΧΟΛΕΙΩΝ!F6</f>
        <v>6258.011777439025</v>
      </c>
      <c r="G7" s="46">
        <f>ΠΙΝΑΚΑΣ_ΣΧΟΛΕΙΩΝ!G6</f>
        <v>300</v>
      </c>
      <c r="H7" s="47">
        <f>ΠΙΝΑΚΑΣ_ΣΧΟΛΕΙΩΝ!H6</f>
        <v>3903.585353535353</v>
      </c>
      <c r="I7" s="48">
        <f>ΠΙΝΑΚΑΣ_ΣΧΟΛΕΙΩΝ!I6</f>
        <v>10161.597130974378</v>
      </c>
      <c r="J7" s="64"/>
    </row>
    <row r="8" spans="1:10" s="36" customFormat="1" ht="12.75">
      <c r="A8" s="60"/>
      <c r="B8" s="38" t="str">
        <f>ΠΙΝΑΚΑΣ_ΣΧΟΛΕΙΩΝ!C7</f>
        <v>ΝΗΠΙΑΓΩΓΕΙΟ 1</v>
      </c>
      <c r="C8" s="38">
        <f>ΠΙΝΑΚΑΣ_ΣΧΟΛΕΙΩΝ!A7</f>
        <v>2</v>
      </c>
      <c r="D8" s="39">
        <f>ΠΙΝΑΚΑΣ_ΣΧΟΛΕΙΩΝ!D7</f>
        <v>500</v>
      </c>
      <c r="E8" s="38">
        <f>ΠΙΝΑΚΑΣ_ΣΧΟΛΕΙΩΝ!E7</f>
        <v>4</v>
      </c>
      <c r="F8" s="39">
        <f>ΠΙΝΑΚΑΣ_ΣΧΟΛΕΙΩΝ!F7</f>
        <v>1925.5420853658536</v>
      </c>
      <c r="G8" s="38">
        <f>ΠΙΝΑΚΑΣ_ΣΧΟΛΕΙΩΝ!G7</f>
        <v>40</v>
      </c>
      <c r="H8" s="39">
        <f>ΠΙΝΑΚΑΣ_ΣΧΟΛΕΙΩΝ!H7</f>
        <v>520.478047138047</v>
      </c>
      <c r="I8" s="40">
        <f>ΠΙΝΑΚΑΣ_ΣΧΟΛΕΙΩΝ!I7</f>
        <v>2946.0201325039006</v>
      </c>
      <c r="J8" s="13"/>
    </row>
    <row r="9" spans="1:10" s="36" customFormat="1" ht="12.75">
      <c r="A9" s="60"/>
      <c r="B9" s="38" t="str">
        <f>ΠΙΝΑΚΑΣ_ΣΧΟΛΕΙΩΝ!C8</f>
        <v>ΝΗΠΙΑΓΩΓΕΙΟ 6</v>
      </c>
      <c r="C9" s="38">
        <f>ΠΙΝΑΚΑΣ_ΣΧΟΛΕΙΩΝ!A8</f>
        <v>2</v>
      </c>
      <c r="D9" s="81">
        <f>ΠΙΝΑΚΑΣ_ΣΧΟΛΕΙΩΝ!D8</f>
        <v>1000</v>
      </c>
      <c r="E9" s="38">
        <f>ΠΙΝΑΚΑΣ_ΣΧΟΛΕΙΩΝ!E8</f>
        <v>1</v>
      </c>
      <c r="F9" s="39">
        <f>ΠΙΝΑΚΑΣ_ΣΧΟΛΕΙΩΝ!F8</f>
        <v>481.3855213414634</v>
      </c>
      <c r="G9" s="38">
        <f>ΠΙΝΑΚΑΣ_ΣΧΟΛΕΙΩΝ!G8</f>
        <v>30</v>
      </c>
      <c r="H9" s="39">
        <f>ΠΙΝΑΚΑΣ_ΣΧΟΛΕΙΩΝ!H8</f>
        <v>390.35853535353533</v>
      </c>
      <c r="I9" s="40">
        <f>ΠΙΝΑΚΑΣ_ΣΧΟΛΕΙΩΝ!I8</f>
        <v>1871.7440566949986</v>
      </c>
      <c r="J9" s="13"/>
    </row>
    <row r="10" spans="1:10" s="36" customFormat="1" ht="12.75">
      <c r="A10" s="60"/>
      <c r="B10" s="38" t="str">
        <f>ΠΙΝΑΚΑΣ_ΣΧΟΛΕΙΩΝ!C9</f>
        <v>ΝΗΠΙΑΓΩΓΕΙΟ 9</v>
      </c>
      <c r="C10" s="38">
        <v>2</v>
      </c>
      <c r="D10" s="81">
        <f>ΠΙΝΑΚΑΣ_ΣΧΟΛΕΙΩΝ!D9</f>
        <v>1500</v>
      </c>
      <c r="E10" s="78">
        <f>ΠΙΝΑΚΑΣ_ΣΧΟΛΕΙΩΝ!E9</f>
        <v>1</v>
      </c>
      <c r="F10" s="39">
        <f>ΠΙΝΑΚΑΣ_ΣΧΟΛΕΙΩΝ!F9</f>
        <v>481.3855213414634</v>
      </c>
      <c r="G10" s="39">
        <f>ΠΙΝΑΚΑΣ_ΣΧΟΛΕΙΩΝ!G9</f>
        <v>25</v>
      </c>
      <c r="H10" s="39">
        <f>ΠΙΝΑΚΑΣ_ΣΧΟΛΕΙΩΝ!H9</f>
        <v>325.2987794612794</v>
      </c>
      <c r="I10" s="39">
        <f>ΠΙΝΑΚΑΣ_ΣΧΟΛΕΙΩΝ!I9</f>
        <v>2306.6843008027427</v>
      </c>
      <c r="J10" s="13"/>
    </row>
    <row r="11" spans="1:10" s="36" customFormat="1" ht="12.75">
      <c r="A11" s="65"/>
      <c r="B11" s="49" t="s">
        <v>22</v>
      </c>
      <c r="C11" s="49">
        <f>C9</f>
        <v>2</v>
      </c>
      <c r="D11" s="52"/>
      <c r="E11" s="53"/>
      <c r="F11" s="52"/>
      <c r="G11" s="53"/>
      <c r="H11" s="52"/>
      <c r="I11" s="54"/>
      <c r="J11" s="62">
        <f>SUM(I7:I10)</f>
        <v>17286.04562097602</v>
      </c>
    </row>
    <row r="12" spans="1:10" s="36" customFormat="1" ht="12.75">
      <c r="A12" s="63"/>
      <c r="B12" s="46" t="str">
        <f>ΠΙΝΑΚΑΣ_ΣΧΟΛΕΙΩΝ!C10</f>
        <v>ΔΗΜΟΤΙΚΟ 7</v>
      </c>
      <c r="C12" s="46">
        <f>ΠΙΝΑΚΑΣ_ΣΧΟΛΕΙΩΝ!A10</f>
        <v>3</v>
      </c>
      <c r="D12" s="47">
        <f>ΠΙΝΑΚΑΣ_ΣΧΟΛΕΙΩΝ!D10</f>
        <v>500</v>
      </c>
      <c r="E12" s="46">
        <f>ΠΙΝΑΚΑΣ_ΣΧΟΛΕΙΩΝ!E10</f>
        <v>6</v>
      </c>
      <c r="F12" s="47">
        <f>ΠΙΝΑΚΑΣ_ΣΧΟΛΕΙΩΝ!F10</f>
        <v>2888.3131280487805</v>
      </c>
      <c r="G12" s="46">
        <f>ΠΙΝΑΚΑΣ_ΣΧΟΛΕΙΩΝ!G10</f>
        <v>125</v>
      </c>
      <c r="H12" s="47">
        <f>ΠΙΝΑΚΑΣ_ΣΧΟΛΕΙΩΝ!H10</f>
        <v>1626.4938973063972</v>
      </c>
      <c r="I12" s="48">
        <f>ΠΙΝΑΚΑΣ_ΣΧΟΛΕΙΩΝ!I10</f>
        <v>5014.807025355178</v>
      </c>
      <c r="J12" s="66"/>
    </row>
    <row r="13" spans="1:10" s="36" customFormat="1" ht="12.75">
      <c r="A13" s="60"/>
      <c r="B13" s="38" t="str">
        <f>ΠΙΝΑΚΑΣ_ΣΧΟΛΕΙΩΝ!C11</f>
        <v>ΝΗΠΙΑΓΩΓΕΙΟ 7</v>
      </c>
      <c r="C13" s="38">
        <f>ΠΙΝΑΚΑΣ_ΣΧΟΛΕΙΩΝ!A11</f>
        <v>3</v>
      </c>
      <c r="D13" s="39">
        <f>ΠΙΝΑΚΑΣ_ΣΧΟΛΕΙΩΝ!D11</f>
        <v>500</v>
      </c>
      <c r="E13" s="38">
        <f>ΠΙΝΑΚΑΣ_ΣΧΟΛΕΙΩΝ!E11</f>
        <v>2</v>
      </c>
      <c r="F13" s="39">
        <f>ΠΙΝΑΚΑΣ_ΣΧΟΛΕΙΩΝ!F11</f>
        <v>962.7710426829268</v>
      </c>
      <c r="G13" s="38">
        <f>ΠΙΝΑΚΑΣ_ΣΧΟΛΕΙΩΝ!G11</f>
        <v>38</v>
      </c>
      <c r="H13" s="39">
        <f>ΠΙΝΑΚΑΣ_ΣΧΟΛΕΙΩΝ!H11</f>
        <v>494.45414478114475</v>
      </c>
      <c r="I13" s="40">
        <f>ΠΙΝΑΚΑΣ_ΣΧΟΛΕΙΩΝ!I11</f>
        <v>1957.2251874640715</v>
      </c>
      <c r="J13" s="67"/>
    </row>
    <row r="14" spans="1:10" s="36" customFormat="1" ht="12.75">
      <c r="A14" s="65"/>
      <c r="B14" s="49" t="s">
        <v>22</v>
      </c>
      <c r="C14" s="49">
        <f>C13</f>
        <v>3</v>
      </c>
      <c r="D14" s="52"/>
      <c r="E14" s="53"/>
      <c r="F14" s="52"/>
      <c r="G14" s="53"/>
      <c r="H14" s="52"/>
      <c r="I14" s="54"/>
      <c r="J14" s="62">
        <f>SUM(I12:I13)</f>
        <v>6972.032212819249</v>
      </c>
    </row>
    <row r="15" spans="1:10" s="36" customFormat="1" ht="12.75">
      <c r="A15" s="63"/>
      <c r="B15" s="46" t="str">
        <f>ΠΙΝΑΚΑΣ_ΣΧΟΛΕΙΩΝ!C12</f>
        <v>ΔΗΜΟΤΙΚΟ 4</v>
      </c>
      <c r="C15" s="46">
        <f>ΠΙΝΑΚΑΣ_ΣΧΟΛΕΙΩΝ!A12</f>
        <v>4</v>
      </c>
      <c r="D15" s="47">
        <f>ΠΙΝΑΚΑΣ_ΣΧΟΛΕΙΩΝ!D12</f>
        <v>500</v>
      </c>
      <c r="E15" s="46">
        <f>ΠΙΝΑΚΑΣ_ΣΧΟΛΕΙΩΝ!E12</f>
        <v>7</v>
      </c>
      <c r="F15" s="47">
        <f>ΠΙΝΑΚΑΣ_ΣΧΟΛΕΙΩΝ!F12</f>
        <v>3369.6986493902436</v>
      </c>
      <c r="G15" s="46">
        <f>ΠΙΝΑΚΑΣ_ΣΧΟΛΕΙΩΝ!G12</f>
        <v>100</v>
      </c>
      <c r="H15" s="47">
        <f>ΠΙΝΑΚΑΣ_ΣΧΟΛΕΙΩΝ!H12</f>
        <v>1301.1951178451177</v>
      </c>
      <c r="I15" s="48">
        <f>ΠΙΝΑΚΑΣ_ΣΧΟΛΕΙΩΝ!I12</f>
        <v>5170.893767235361</v>
      </c>
      <c r="J15" s="68"/>
    </row>
    <row r="16" spans="1:10" s="36" customFormat="1" ht="12.75">
      <c r="A16" s="60"/>
      <c r="B16" s="38" t="str">
        <f>ΠΙΝΑΚΑΣ_ΣΧΟΛΕΙΩΝ!C13</f>
        <v>ΝΗΠΙΑΓΩΓΕΙΟ 4</v>
      </c>
      <c r="C16" s="38">
        <f>ΠΙΝΑΚΑΣ_ΣΧΟΛΕΙΩΝ!A13</f>
        <v>4</v>
      </c>
      <c r="D16" s="82">
        <f>ΠΙΝΑΚΑΣ_ΣΧΟΛΕΙΩΝ!D13</f>
        <v>500</v>
      </c>
      <c r="E16" s="38">
        <f>ΠΙΝΑΚΑΣ_ΣΧΟΛΕΙΩΝ!E13</f>
        <v>2</v>
      </c>
      <c r="F16" s="39">
        <f>ΠΙΝΑΚΑΣ_ΣΧΟΛΕΙΩΝ!F13</f>
        <v>962.7710426829268</v>
      </c>
      <c r="G16" s="38">
        <f>ΠΙΝΑΚΑΣ_ΣΧΟΛΕΙΩΝ!G13</f>
        <v>16</v>
      </c>
      <c r="H16" s="39">
        <f>ΠΙΝΑΚΑΣ_ΣΧΟΛΕΙΩΝ!H13</f>
        <v>208.19121885521884</v>
      </c>
      <c r="I16" s="40">
        <f>ΠΙΝΑΚΑΣ_ΣΧΟΛΕΙΩΝ!I13</f>
        <v>1670.9622615381454</v>
      </c>
      <c r="J16" s="69"/>
    </row>
    <row r="17" spans="1:10" s="36" customFormat="1" ht="12.75">
      <c r="A17" s="65"/>
      <c r="B17" s="49" t="s">
        <v>22</v>
      </c>
      <c r="C17" s="49">
        <f>C16</f>
        <v>4</v>
      </c>
      <c r="D17" s="52"/>
      <c r="E17" s="53"/>
      <c r="F17" s="52"/>
      <c r="G17" s="53"/>
      <c r="H17" s="52"/>
      <c r="I17" s="54"/>
      <c r="J17" s="62">
        <f>SUM(I15:I16)</f>
        <v>6841.856028773507</v>
      </c>
    </row>
    <row r="18" spans="1:10" s="36" customFormat="1" ht="12.75">
      <c r="A18" s="63"/>
      <c r="B18" s="46" t="str">
        <f>ΠΙΝΑΚΑΣ_ΣΧΟΛΕΙΩΝ!C14</f>
        <v>ΔΗΜΟΤΙΚΟ 3</v>
      </c>
      <c r="C18" s="46">
        <f>ΠΙΝΑΚΑΣ_ΣΧΟΛΕΙΩΝ!A14</f>
        <v>5</v>
      </c>
      <c r="D18" s="47">
        <f>ΠΙΝΑΚΑΣ_ΣΧΟΛΕΙΩΝ!D14</f>
        <v>0</v>
      </c>
      <c r="E18" s="46">
        <f>ΠΙΝΑΚΑΣ_ΣΧΟΛΕΙΩΝ!E14</f>
        <v>10</v>
      </c>
      <c r="F18" s="47">
        <f>ΠΙΝΑΚΑΣ_ΣΧΟΛΕΙΩΝ!F14</f>
        <v>4813.855213414634</v>
      </c>
      <c r="G18" s="46">
        <f>ΠΙΝΑΚΑΣ_ΣΧΟΛΕΙΩΝ!G14</f>
        <v>174</v>
      </c>
      <c r="H18" s="47">
        <f>ΠΙΝΑΚΑΣ_ΣΧΟΛΕΙΩΝ!H14</f>
        <v>2264.079505050505</v>
      </c>
      <c r="I18" s="48">
        <f>ΠΙΝΑΚΑΣ_ΣΧΟΛΕΙΩΝ!I14</f>
        <v>7077.934718465139</v>
      </c>
      <c r="J18" s="70"/>
    </row>
    <row r="19" spans="1:10" s="36" customFormat="1" ht="12.75">
      <c r="A19" s="60"/>
      <c r="B19" s="38" t="str">
        <f>ΠΙΝΑΚΑΣ_ΣΧΟΛΕΙΩΝ!C15</f>
        <v>ΔΗΜΟΤΙΚΟ 5</v>
      </c>
      <c r="C19" s="38">
        <f>ΠΙΝΑΚΑΣ_ΣΧΟΛΕΙΩΝ!A15</f>
        <v>5</v>
      </c>
      <c r="D19" s="39">
        <f>ΠΙΝΑΚΑΣ_ΣΧΟΛΕΙΩΝ!D15</f>
        <v>0</v>
      </c>
      <c r="E19" s="38">
        <f>ΠΙΝΑΚΑΣ_ΣΧΟΛΕΙΩΝ!E15</f>
        <v>7</v>
      </c>
      <c r="F19" s="39">
        <f>ΠΙΝΑΚΑΣ_ΣΧΟΛΕΙΩΝ!F15</f>
        <v>3369.6986493902436</v>
      </c>
      <c r="G19" s="38">
        <f>ΠΙΝΑΚΑΣ_ΣΧΟΛΕΙΩΝ!G15</f>
        <v>130</v>
      </c>
      <c r="H19" s="39">
        <f>ΠΙΝΑΚΑΣ_ΣΧΟΛΕΙΩΝ!H15</f>
        <v>1691.5536531986531</v>
      </c>
      <c r="I19" s="40">
        <f>ΠΙΝΑΚΑΣ_ΣΧΟΛΕΙΩΝ!I15</f>
        <v>5061.252302588897</v>
      </c>
      <c r="J19" s="69"/>
    </row>
    <row r="20" spans="1:10" s="36" customFormat="1" ht="12.75">
      <c r="A20" s="60"/>
      <c r="B20" s="38" t="str">
        <f>ΠΙΝΑΚΑΣ_ΣΧΟΛΕΙΩΝ!C16</f>
        <v>ΝΗΠΙΑΓΩΓΕΙΟ 3</v>
      </c>
      <c r="C20" s="38">
        <f>ΠΙΝΑΚΑΣ_ΣΧΟΛΕΙΩΝ!A16</f>
        <v>5</v>
      </c>
      <c r="D20" s="39">
        <f>ΠΙΝΑΚΑΣ_ΣΧΟΛΕΙΩΝ!D16</f>
        <v>500</v>
      </c>
      <c r="E20" s="38">
        <f>ΠΙΝΑΚΑΣ_ΣΧΟΛΕΙΩΝ!E16</f>
        <v>2</v>
      </c>
      <c r="F20" s="39">
        <f>ΠΙΝΑΚΑΣ_ΣΧΟΛΕΙΩΝ!F16</f>
        <v>962.7710426829268</v>
      </c>
      <c r="G20" s="38">
        <f>ΠΙΝΑΚΑΣ_ΣΧΟΛΕΙΩΝ!G16</f>
        <v>39</v>
      </c>
      <c r="H20" s="39">
        <f>ΠΙΝΑΚΑΣ_ΣΧΟΛΕΙΩΝ!H16</f>
        <v>507.4660959595959</v>
      </c>
      <c r="I20" s="40">
        <f>ΠΙΝΑΚΑΣ_ΣΧΟΛΕΙΩΝ!I16</f>
        <v>1970.2371386425225</v>
      </c>
      <c r="J20" s="69"/>
    </row>
    <row r="21" spans="1:10" s="36" customFormat="1" ht="12.75">
      <c r="A21" s="60"/>
      <c r="B21" s="38" t="str">
        <f>ΠΙΝΑΚΑΣ_ΣΧΟΛΕΙΩΝ!C17</f>
        <v>ΝΗΠΙΑΓΩΓΕΙΟ 8</v>
      </c>
      <c r="C21" s="38">
        <f>ΠΙΝΑΚΑΣ_ΣΧΟΛΕΙΩΝ!A17</f>
        <v>5</v>
      </c>
      <c r="D21" s="81">
        <f>ΠΙΝΑΚΑΣ_ΣΧΟΛΕΙΩΝ!D17</f>
        <v>1500</v>
      </c>
      <c r="E21" s="38">
        <f>ΠΙΝΑΚΑΣ_ΣΧΟΛΕΙΩΝ!E17</f>
        <v>1</v>
      </c>
      <c r="F21" s="39">
        <f>ΠΙΝΑΚΑΣ_ΣΧΟΛΕΙΩΝ!F17</f>
        <v>481.3855213414634</v>
      </c>
      <c r="G21" s="38">
        <f>ΠΙΝΑΚΑΣ_ΣΧΟΛΕΙΩΝ!G17</f>
        <v>20</v>
      </c>
      <c r="H21" s="39">
        <f>ΠΙΝΑΚΑΣ_ΣΧΟΛΕΙΩΝ!H17</f>
        <v>260.2390235690235</v>
      </c>
      <c r="I21" s="40">
        <f>ΠΙΝΑΚΑΣ_ΣΧΟΛΕΙΩΝ!I17</f>
        <v>2241.6245449104867</v>
      </c>
      <c r="J21" s="71"/>
    </row>
    <row r="22" spans="1:10" s="36" customFormat="1" ht="12.75">
      <c r="A22" s="65"/>
      <c r="B22" s="49" t="s">
        <v>22</v>
      </c>
      <c r="C22" s="49">
        <f>C21</f>
        <v>5</v>
      </c>
      <c r="D22" s="52"/>
      <c r="E22" s="53"/>
      <c r="F22" s="52"/>
      <c r="G22" s="53"/>
      <c r="H22" s="52"/>
      <c r="I22" s="54"/>
      <c r="J22" s="62">
        <f>SUM(I18:I21)</f>
        <v>16351.048704607045</v>
      </c>
    </row>
    <row r="23" spans="1:10" s="36" customFormat="1" ht="12.75">
      <c r="A23" s="63"/>
      <c r="B23" s="46" t="str">
        <f>ΠΙΝΑΚΑΣ_ΣΧΟΛΕΙΩΝ!C18</f>
        <v>ΓΥΜΝΑΣΙΟ 1</v>
      </c>
      <c r="C23" s="46">
        <f>ΠΙΝΑΚΑΣ_ΣΧΟΛΕΙΩΝ!A18</f>
        <v>6</v>
      </c>
      <c r="D23" s="47">
        <f>ΠΙΝΑΚΑΣ_ΣΧΟΛΕΙΩΝ!D18</f>
        <v>500</v>
      </c>
      <c r="E23" s="46">
        <f>ΠΙΝΑΚΑΣ_ΣΧΟΛΕΙΩΝ!E18</f>
        <v>12</v>
      </c>
      <c r="F23" s="47">
        <f>ΠΙΝΑΚΑΣ_ΣΧΟΛΕΙΩΝ!F18</f>
        <v>5776.626256097561</v>
      </c>
      <c r="G23" s="46">
        <f>ΠΙΝΑΚΑΣ_ΣΧΟΛΕΙΩΝ!G18</f>
        <v>305</v>
      </c>
      <c r="H23" s="47">
        <f>ΠΙΝΑΚΑΣ_ΣΧΟΛΕΙΩΝ!H18</f>
        <v>3968.645109427609</v>
      </c>
      <c r="I23" s="48">
        <f>ΠΙΝΑΚΑΣ_ΣΧΟΛΕΙΩΝ!I18</f>
        <v>10245.27136552517</v>
      </c>
      <c r="J23" s="68"/>
    </row>
    <row r="24" spans="1:10" s="36" customFormat="1" ht="12.75">
      <c r="A24" s="60"/>
      <c r="B24" s="38" t="str">
        <f>ΠΙΝΑΚΑΣ_ΣΧΟΛΕΙΩΝ!C19</f>
        <v>ΕΣΠΕΡΙΝΟ ΓΥΜΝΑΣΙΟ</v>
      </c>
      <c r="C24" s="38">
        <f>ΠΙΝΑΚΑΣ_ΣΧΟΛΕΙΩΝ!A19</f>
        <v>6</v>
      </c>
      <c r="D24" s="39">
        <f>ΠΙΝΑΚΑΣ_ΣΧΟΛΕΙΩΝ!D19</f>
        <v>0</v>
      </c>
      <c r="E24" s="38">
        <f>ΠΙΝΑΚΑΣ_ΣΧΟΛΕΙΩΝ!E19</f>
        <v>5</v>
      </c>
      <c r="F24" s="39">
        <f>ΠΙΝΑΚΑΣ_ΣΧΟΛΕΙΩΝ!F19</f>
        <v>2406.927606707317</v>
      </c>
      <c r="G24" s="38">
        <f>ΠΙΝΑΚΑΣ_ΣΧΟΛΕΙΩΝ!G19</f>
        <v>102</v>
      </c>
      <c r="H24" s="39">
        <f>ΠΙΝΑΚΑΣ_ΣΧΟΛΕΙΩΝ!H19</f>
        <v>1327.2190202020201</v>
      </c>
      <c r="I24" s="40">
        <f>ΠΙΝΑΚΑΣ_ΣΧΟΛΕΙΩΝ!I19</f>
        <v>3734.146626909337</v>
      </c>
      <c r="J24" s="69"/>
    </row>
    <row r="25" spans="1:10" s="36" customFormat="1" ht="12.75">
      <c r="A25" s="60"/>
      <c r="B25" s="38" t="str">
        <f>ΠΙΝΑΚΑΣ_ΣΧΟΛΕΙΩΝ!C20</f>
        <v>ΕΣΠΕΡΙΝΟ ΛΥΚΕΙΟ     </v>
      </c>
      <c r="C25" s="38">
        <f>ΠΙΝΑΚΑΣ_ΣΧΟΛΕΙΩΝ!A20</f>
        <v>6</v>
      </c>
      <c r="D25" s="39">
        <f>ΠΙΝΑΚΑΣ_ΣΧΟΛΕΙΩΝ!D20</f>
        <v>0</v>
      </c>
      <c r="E25" s="79">
        <f>ΠΙΝΑΚΑΣ_ΣΧΟΛΕΙΩΝ!E20</f>
        <v>5</v>
      </c>
      <c r="F25" s="39">
        <f>ΠΙΝΑΚΑΣ_ΣΧΟΛΕΙΩΝ!F20</f>
        <v>2406.927606707317</v>
      </c>
      <c r="G25" s="38">
        <f>ΠΙΝΑΚΑΣ_ΣΧΟΛΕΙΩΝ!G20</f>
        <v>40</v>
      </c>
      <c r="H25" s="39">
        <f>ΠΙΝΑΚΑΣ_ΣΧΟΛΕΙΩΝ!H20</f>
        <v>520.478047138047</v>
      </c>
      <c r="I25" s="40">
        <f>ΠΙΝΑΚΑΣ_ΣΧΟΛΕΙΩΝ!I20</f>
        <v>2927.405653845364</v>
      </c>
      <c r="J25" s="69"/>
    </row>
    <row r="26" spans="1:10" s="36" customFormat="1" ht="12.75">
      <c r="A26" s="60"/>
      <c r="B26" s="38" t="str">
        <f>ΠΙΝΑΚΑΣ_ΣΧΟΛΕΙΩΝ!C21</f>
        <v>ΛΥΚΕΙΟ 1</v>
      </c>
      <c r="C26" s="38">
        <f>ΠΙΝΑΚΑΣ_ΣΧΟΛΕΙΩΝ!A21</f>
        <v>6</v>
      </c>
      <c r="D26" s="39">
        <f>ΠΙΝΑΚΑΣ_ΣΧΟΛΕΙΩΝ!D21</f>
        <v>300</v>
      </c>
      <c r="E26" s="38">
        <f>ΠΙΝΑΚΑΣ_ΣΧΟΛΕΙΩΝ!E21</f>
        <v>12</v>
      </c>
      <c r="F26" s="39">
        <f>ΠΙΝΑΚΑΣ_ΣΧΟΛΕΙΩΝ!F21</f>
        <v>5776.626256097561</v>
      </c>
      <c r="G26" s="38">
        <f>ΠΙΝΑΚΑΣ_ΣΧΟΛΕΙΩΝ!G21</f>
        <v>301</v>
      </c>
      <c r="H26" s="39">
        <f>ΠΙΝΑΚΑΣ_ΣΧΟΛΕΙΩΝ!H21</f>
        <v>3916.5973047138045</v>
      </c>
      <c r="I26" s="40">
        <f>ΠΙΝΑΚΑΣ_ΣΧΟΛΕΙΩΝ!I21</f>
        <v>9993.223560811366</v>
      </c>
      <c r="J26" s="69"/>
    </row>
    <row r="27" spans="1:10" s="36" customFormat="1" ht="12.75">
      <c r="A27" s="65"/>
      <c r="B27" s="49" t="s">
        <v>22</v>
      </c>
      <c r="C27" s="49">
        <f>C26</f>
        <v>6</v>
      </c>
      <c r="D27" s="52"/>
      <c r="E27" s="53"/>
      <c r="F27" s="52"/>
      <c r="G27" s="53"/>
      <c r="H27" s="52"/>
      <c r="I27" s="54"/>
      <c r="J27" s="62">
        <f>SUM(I23:I26)</f>
        <v>26900.04720709124</v>
      </c>
    </row>
    <row r="28" spans="1:10" s="36" customFormat="1" ht="12.75">
      <c r="A28" s="63"/>
      <c r="B28" s="46" t="str">
        <f>ΠΙΝΑΚΑΣ_ΣΧΟΛΕΙΩΝ!C22</f>
        <v>ΓΥΜΝΑΣΙΟ 2</v>
      </c>
      <c r="C28" s="46">
        <f>ΠΙΝΑΚΑΣ_ΣΧΟΛΕΙΩΝ!A22</f>
        <v>7</v>
      </c>
      <c r="D28" s="47">
        <f>ΠΙΝΑΚΑΣ_ΣΧΟΛΕΙΩΝ!D22</f>
        <v>0</v>
      </c>
      <c r="E28" s="46">
        <f>ΠΙΝΑΚΑΣ_ΣΧΟΛΕΙΩΝ!E22</f>
        <v>10</v>
      </c>
      <c r="F28" s="47">
        <f>ΠΙΝΑΚΑΣ_ΣΧΟΛΕΙΩΝ!F22</f>
        <v>4813.855213414634</v>
      </c>
      <c r="G28" s="46">
        <f>ΠΙΝΑΚΑΣ_ΣΧΟΛΕΙΩΝ!G22</f>
        <v>229</v>
      </c>
      <c r="H28" s="47">
        <f>ΠΙΝΑΚΑΣ_ΣΧΟΛΕΙΩΝ!H22</f>
        <v>2979.7368198653194</v>
      </c>
      <c r="I28" s="48">
        <f>ΠΙΝΑΚΑΣ_ΣΧΟΛΕΙΩΝ!I22</f>
        <v>7793.592033279953</v>
      </c>
      <c r="J28" s="70"/>
    </row>
    <row r="29" spans="1:10" s="36" customFormat="1" ht="12.75">
      <c r="A29" s="60"/>
      <c r="B29" s="38" t="str">
        <f>ΠΙΝΑΚΑΣ_ΣΧΟΛΕΙΩΝ!C23</f>
        <v>ΛΥΚΕΙΟ 2</v>
      </c>
      <c r="C29" s="38">
        <f>ΠΙΝΑΚΑΣ_ΣΧΟΛΕΙΩΝ!A23</f>
        <v>7</v>
      </c>
      <c r="D29" s="39">
        <f>ΠΙΝΑΚΑΣ_ΣΧΟΛΕΙΩΝ!D23</f>
        <v>300</v>
      </c>
      <c r="E29" s="79">
        <f>ΠΙΝΑΚΑΣ_ΣΧΟΛΕΙΩΝ!E23</f>
        <v>12</v>
      </c>
      <c r="F29" s="39">
        <f>ΠΙΝΑΚΑΣ_ΣΧΟΛΕΙΩΝ!F23</f>
        <v>5776.626256097561</v>
      </c>
      <c r="G29" s="38">
        <f>ΠΙΝΑΚΑΣ_ΣΧΟΛΕΙΩΝ!G23</f>
        <v>202</v>
      </c>
      <c r="H29" s="39">
        <f>ΠΙΝΑΚΑΣ_ΣΧΟΛΕΙΩΝ!H23</f>
        <v>2628.414138047138</v>
      </c>
      <c r="I29" s="40">
        <f>ΠΙΝΑΚΑΣ_ΣΧΟΛΕΙΩΝ!I23</f>
        <v>8705.040394144698</v>
      </c>
      <c r="J29" s="69"/>
    </row>
    <row r="30" spans="1:10" s="36" customFormat="1" ht="12.75">
      <c r="A30" s="60"/>
      <c r="B30" s="38" t="s">
        <v>91</v>
      </c>
      <c r="C30" s="38"/>
      <c r="D30" s="82">
        <f>ΠΙΝΑΚΑΣ_ΣΧΟΛΕΙΩΝ!D24</f>
        <v>0</v>
      </c>
      <c r="E30" s="79">
        <f>ΠΙΝΑΚΑΣ_ΣΧΟΛΕΙΩΝ!E24</f>
        <v>9</v>
      </c>
      <c r="F30" s="39">
        <f>ΠΙΝΑΚΑΣ_ΣΧΟΛΕΙΩΝ!F24</f>
        <v>4332.46969207317</v>
      </c>
      <c r="G30" s="38">
        <f>ΠΙΝΑΚΑΣ_ΣΧΟΛΕΙΩΝ!G24</f>
        <v>126</v>
      </c>
      <c r="H30" s="39">
        <f>ΠΙΝΑΚΑΣ_ΣΧΟΛΕΙΩΝ!H24</f>
        <v>1639.5058484848482</v>
      </c>
      <c r="I30" s="40">
        <f>ΠΙΝΑΚΑΣ_ΣΧΟΛΕΙΩΝ!I24</f>
        <v>5971.975540558018</v>
      </c>
      <c r="J30" s="69"/>
    </row>
    <row r="31" spans="1:10" s="36" customFormat="1" ht="12.75">
      <c r="A31" s="65"/>
      <c r="B31" s="49" t="s">
        <v>22</v>
      </c>
      <c r="C31" s="49">
        <f>C29</f>
        <v>7</v>
      </c>
      <c r="D31" s="52"/>
      <c r="E31" s="53"/>
      <c r="F31" s="52"/>
      <c r="G31" s="53"/>
      <c r="H31" s="52"/>
      <c r="I31" s="54"/>
      <c r="J31" s="62">
        <f>SUM(I28:I30)</f>
        <v>22470.60796798267</v>
      </c>
    </row>
    <row r="32" spans="1:10" s="36" customFormat="1" ht="12.75">
      <c r="A32" s="63"/>
      <c r="B32" s="46" t="str">
        <f>ΠΙΝΑΚΑΣ_ΣΧΟΛΕΙΩΝ!C25</f>
        <v>ΜΟΥΣΙΚΟ ΓΥΜΝΑΣΙΟ-ΛΥΚ</v>
      </c>
      <c r="C32" s="46">
        <f>ΠΙΝΑΚΑΣ_ΣΧΟΛΕΙΩΝ!A25</f>
        <v>8</v>
      </c>
      <c r="D32" s="47">
        <f>ΠΙΝΑΚΑΣ_ΣΧΟΛΕΙΩΝ!D25</f>
        <v>25000</v>
      </c>
      <c r="E32" s="80">
        <f>ΠΙΝΑΚΑΣ_ΣΧΟΛΕΙΩΝ!E25</f>
        <v>24</v>
      </c>
      <c r="F32" s="47">
        <f>ΠΙΝΑΚΑΣ_ΣΧΟΛΕΙΩΝ!F25</f>
        <v>11553.252512195122</v>
      </c>
      <c r="G32" s="46">
        <f>ΠΙΝΑΚΑΣ_ΣΧΟΛΕΙΩΝ!G25</f>
        <v>468</v>
      </c>
      <c r="H32" s="47">
        <f>ΠΙΝΑΚΑΣ_ΣΧΟΛΕΙΩΝ!H25</f>
        <v>6089.593151515151</v>
      </c>
      <c r="I32" s="48">
        <f>ΠΙΝΑΚΑΣ_ΣΧΟΛΕΙΩΝ!I25</f>
        <v>42642.84566371027</v>
      </c>
      <c r="J32" s="68"/>
    </row>
    <row r="33" spans="1:10" s="36" customFormat="1" ht="12.75">
      <c r="A33" s="65"/>
      <c r="B33" s="49" t="s">
        <v>22</v>
      </c>
      <c r="C33" s="49">
        <f>C32</f>
        <v>8</v>
      </c>
      <c r="D33" s="52"/>
      <c r="E33" s="53"/>
      <c r="F33" s="52"/>
      <c r="G33" s="53"/>
      <c r="H33" s="52"/>
      <c r="I33" s="54"/>
      <c r="J33" s="62">
        <f>SUM(I32)</f>
        <v>42642.84566371027</v>
      </c>
    </row>
    <row r="34" spans="1:10" s="36" customFormat="1" ht="12.75">
      <c r="A34" s="25"/>
      <c r="B34" s="26" t="s">
        <v>21</v>
      </c>
      <c r="C34" s="26"/>
      <c r="D34" s="29">
        <f aca="true" t="shared" si="0" ref="D34:I34">SUM(D2:D33)</f>
        <v>34600</v>
      </c>
      <c r="E34" s="26">
        <f t="shared" si="0"/>
        <v>164</v>
      </c>
      <c r="F34" s="29">
        <f t="shared" si="0"/>
        <v>78947.22549999999</v>
      </c>
      <c r="G34" s="26">
        <f t="shared" si="0"/>
        <v>3267</v>
      </c>
      <c r="H34" s="29">
        <f t="shared" si="0"/>
        <v>42510.0445</v>
      </c>
      <c r="I34" s="28">
        <f t="shared" si="0"/>
        <v>156057.27</v>
      </c>
      <c r="J34" s="55">
        <f>SUM(J2:J33)</f>
        <v>156057.27</v>
      </c>
    </row>
    <row r="35" spans="1:10" s="36" customFormat="1" ht="13.5" thickBot="1">
      <c r="A35" s="3"/>
      <c r="B35" s="4"/>
      <c r="C35" s="4"/>
      <c r="D35" s="4"/>
      <c r="E35" s="4"/>
      <c r="F35" s="6" t="s">
        <v>15</v>
      </c>
      <c r="G35" s="6"/>
      <c r="H35" s="6"/>
      <c r="I35" s="5">
        <f>I34</f>
        <v>156057.27</v>
      </c>
      <c r="J35" s="5">
        <f>J34</f>
        <v>156057.27</v>
      </c>
    </row>
    <row r="36" spans="1:9" s="36" customFormat="1" ht="13.5" thickTop="1">
      <c r="A36" s="37"/>
      <c r="B36" s="41"/>
      <c r="C36" s="41"/>
      <c r="D36" s="39"/>
      <c r="E36" s="38"/>
      <c r="F36" s="39"/>
      <c r="G36" s="38"/>
      <c r="H36" s="39"/>
      <c r="I36" s="40"/>
    </row>
    <row r="37" spans="1:10" s="36" customFormat="1" ht="12.75">
      <c r="A37" s="42"/>
      <c r="B37" s="43"/>
      <c r="C37" s="43"/>
      <c r="D37" s="39"/>
      <c r="E37" s="38"/>
      <c r="F37" s="39"/>
      <c r="G37" s="38"/>
      <c r="H37" s="39"/>
      <c r="I37" s="40"/>
      <c r="J37" s="40"/>
    </row>
    <row r="38" spans="4:10" s="36" customFormat="1" ht="12.75">
      <c r="D38" s="40"/>
      <c r="F38" s="40"/>
      <c r="H38" s="40"/>
      <c r="I38" s="40"/>
      <c r="J38" s="40"/>
    </row>
    <row r="39" spans="6:10" s="36" customFormat="1" ht="12.75">
      <c r="F39" s="44"/>
      <c r="G39" s="44"/>
      <c r="H39" s="44"/>
      <c r="I39" s="45"/>
      <c r="J39" s="45"/>
    </row>
    <row r="40" s="36" customFormat="1" ht="12.75"/>
    <row r="41" s="36" customFormat="1" ht="12.75"/>
  </sheetData>
  <printOptions/>
  <pageMargins left="0.7480314960629921" right="0.7480314960629921" top="0.1968503937007874" bottom="0" header="0.5118110236220472" footer="0.5118110236220472"/>
  <pageSetup horizontalDpi="300" verticalDpi="3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1" sqref="I1"/>
    </sheetView>
  </sheetViews>
  <sheetFormatPr defaultColWidth="9.00390625" defaultRowHeight="12.75"/>
  <cols>
    <col min="2" max="2" width="23.875" style="0" customWidth="1"/>
    <col min="3" max="3" width="16.00390625" style="0" customWidth="1"/>
  </cols>
  <sheetData>
    <row r="1" spans="1:4" ht="13.5" thickTop="1">
      <c r="A1" s="16"/>
      <c r="B1" s="108" t="s">
        <v>23</v>
      </c>
      <c r="C1" s="17"/>
      <c r="D1" s="18"/>
    </row>
    <row r="2" spans="1:4" ht="12.75">
      <c r="A2" s="25"/>
      <c r="B2" s="109"/>
      <c r="C2" s="26"/>
      <c r="D2" s="27"/>
    </row>
    <row r="3" spans="1:4" ht="12.75">
      <c r="A3" s="19"/>
      <c r="B3" s="20"/>
      <c r="C3" s="20"/>
      <c r="D3" s="21"/>
    </row>
    <row r="4" spans="1:4" ht="15">
      <c r="A4" s="22" t="s">
        <v>24</v>
      </c>
      <c r="B4" s="23" t="s">
        <v>22</v>
      </c>
      <c r="C4" s="24">
        <f>ΣΧΟΛΙΚΕΣ_ΕΠΙΤΡΟΠΕΣ!J6</f>
        <v>16592.786594039993</v>
      </c>
      <c r="D4" s="21"/>
    </row>
    <row r="5" spans="1:4" ht="15">
      <c r="A5" s="22" t="s">
        <v>25</v>
      </c>
      <c r="B5" s="23" t="s">
        <v>22</v>
      </c>
      <c r="C5" s="24">
        <f>ΣΧΟΛΙΚΕΣ_ΕΠΙΤΡΟΠΕΣ!J11</f>
        <v>17286.04562097602</v>
      </c>
      <c r="D5" s="21"/>
    </row>
    <row r="6" spans="1:4" ht="15">
      <c r="A6" s="22" t="s">
        <v>26</v>
      </c>
      <c r="B6" s="23" t="s">
        <v>22</v>
      </c>
      <c r="C6" s="24">
        <f>ΣΧΟΛΙΚΕΣ_ΕΠΙΤΡΟΠΕΣ!J14</f>
        <v>6972.032212819249</v>
      </c>
      <c r="D6" s="21"/>
    </row>
    <row r="7" spans="1:4" ht="15">
      <c r="A7" s="22" t="s">
        <v>27</v>
      </c>
      <c r="B7" s="23" t="s">
        <v>22</v>
      </c>
      <c r="C7" s="24">
        <f>ΣΧΟΛΙΚΕΣ_ΕΠΙΤΡΟΠΕΣ!J17</f>
        <v>6841.856028773507</v>
      </c>
      <c r="D7" s="21"/>
    </row>
    <row r="8" spans="1:4" ht="15">
      <c r="A8" s="22" t="s">
        <v>28</v>
      </c>
      <c r="B8" s="23" t="s">
        <v>22</v>
      </c>
      <c r="C8" s="24">
        <f>ΣΧΟΛΙΚΕΣ_ΕΠΙΤΡΟΠΕΣ!J22</f>
        <v>16351.048704607045</v>
      </c>
      <c r="D8" s="21"/>
    </row>
    <row r="9" spans="1:4" ht="15">
      <c r="A9" s="22" t="s">
        <v>29</v>
      </c>
      <c r="B9" s="23" t="s">
        <v>22</v>
      </c>
      <c r="C9" s="24">
        <f>ΣΧΟΛΙΚΕΣ_ΕΠΙΤΡΟΠΕΣ!J27</f>
        <v>26900.04720709124</v>
      </c>
      <c r="D9" s="21"/>
    </row>
    <row r="10" spans="1:4" ht="15">
      <c r="A10" s="22" t="s">
        <v>30</v>
      </c>
      <c r="B10" s="23" t="s">
        <v>22</v>
      </c>
      <c r="C10" s="24">
        <f>ΣΧΟΛΙΚΕΣ_ΕΠΙΤΡΟΠΕΣ!J31</f>
        <v>22470.60796798267</v>
      </c>
      <c r="D10" s="21"/>
    </row>
    <row r="11" spans="1:4" ht="15.75" thickBot="1">
      <c r="A11" s="22" t="s">
        <v>31</v>
      </c>
      <c r="B11" s="23" t="s">
        <v>22</v>
      </c>
      <c r="C11" s="24">
        <f>ΣΧΟΛΙΚΕΣ_ΕΠΙΤΡΟΠΕΣ!J33</f>
        <v>42642.84566371027</v>
      </c>
      <c r="D11" s="21"/>
    </row>
    <row r="12" spans="1:4" ht="13.5" thickTop="1">
      <c r="A12" s="9"/>
      <c r="B12" s="10"/>
      <c r="C12" s="10"/>
      <c r="D12" s="11"/>
    </row>
    <row r="13" spans="1:4" ht="15.75">
      <c r="A13" s="12"/>
      <c r="B13" s="14" t="s">
        <v>6</v>
      </c>
      <c r="C13" s="75">
        <f>SUM(C4:C11)</f>
        <v>156057.27</v>
      </c>
      <c r="D13" s="13"/>
    </row>
    <row r="14" spans="1:4" ht="13.5" thickBot="1">
      <c r="A14" s="3"/>
      <c r="B14" s="4"/>
      <c r="C14" s="4"/>
      <c r="D14" s="15"/>
    </row>
    <row r="15" ht="13.5" thickTop="1"/>
  </sheetData>
  <mergeCells count="1">
    <mergeCell ref="B1:B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andreas</cp:lastModifiedBy>
  <cp:lastPrinted>2006-11-12T19:44:25Z</cp:lastPrinted>
  <dcterms:created xsi:type="dcterms:W3CDTF">2003-02-25T06:33:06Z</dcterms:created>
  <dcterms:modified xsi:type="dcterms:W3CDTF">2006-11-13T07:01:02Z</dcterms:modified>
  <cp:category/>
  <cp:version/>
  <cp:contentType/>
  <cp:contentStatus/>
</cp:coreProperties>
</file>