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ΦΥΛΛΟ ΥΠΟΛΟΓΙΣΜΟΥ" sheetId="1" r:id="rId1"/>
    <sheet name="ΟΔΗΓΙΕΣ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<sst xmlns="http://schemas.openxmlformats.org/spreadsheetml/2006/main" count="70" uniqueCount="44">
  <si>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η/μ</t>
  </si>
  <si>
    <t>ω/η</t>
  </si>
  <si>
    <t>ω/μ</t>
  </si>
  <si>
    <t>μ/ε</t>
  </si>
  <si>
    <t>ώρες ανά μήνα (1ο ή 2ο έτος)</t>
  </si>
  <si>
    <t>ώρες ανά μήνα (3ο ή 4ο έτος)</t>
  </si>
  <si>
    <t>ώρες ανά έτος (1ο)</t>
  </si>
  <si>
    <t>ώρες ανά έτος (2ο)</t>
  </si>
  <si>
    <t>ώρες ανά έτος (3ο)</t>
  </si>
  <si>
    <t>ώρες ανά έτος (4ο)</t>
  </si>
  <si>
    <t>ώρες σύνολο</t>
  </si>
  <si>
    <t>Ωρες που απομένουν:</t>
  </si>
  <si>
    <t>Πολύδυμη κύηση 
(Αριθμός τέκνων πέρα του ενός)</t>
  </si>
  <si>
    <t>Δικαιούμενοι μήνες 
άδειας Λοχείας</t>
  </si>
  <si>
    <t>Ειδικές συνθήκες Γονέα</t>
  </si>
  <si>
    <t>ΚΑΜΜΙΑ</t>
  </si>
  <si>
    <t>Δικαιούμενοι μήνες 
άδειας ανατροφής</t>
  </si>
  <si>
    <t>Ετη</t>
  </si>
  <si>
    <t>Μην</t>
  </si>
  <si>
    <t>Μερ</t>
  </si>
  <si>
    <t>Χρονικό διάστημα για το οποίο χάνεται το δικαίωμα του ευεργετήματος της άδειας ανατροφής</t>
  </si>
  <si>
    <t>ώρες ανά μήνα (για 6 μήνες - για ΑΓΑΜΟΥΣ, ΧΗΡΟΥΣ κλπ)</t>
  </si>
  <si>
    <t>αναγωγή σε 
μειωμένο ωράριο</t>
  </si>
  <si>
    <t>Ώρες μειωμένου ωραρίου οι οποίες απωλέσθησαν:</t>
  </si>
  <si>
    <t>Δικαιούμενο υπόλοιπο άδειας :</t>
  </si>
  <si>
    <t>1452 ώρες</t>
  </si>
  <si>
    <t>ΕΙΣΑΓΩΓΗ Στοιχείων μόνο στα κίτρινα κελιά:</t>
  </si>
  <si>
    <t>Συμπληρώστε την ημερομηνία διορισμού του υπαλλήλου (π.χ. 1-9-2013)</t>
  </si>
  <si>
    <t>Συμπληρώστε την ημερομηνία γέννησης του τέκνου για το οποίο γίνεται υπολογισμός του εναπομείναντος δικαιώματος αδείας (π.χ. 22-10-2012)</t>
  </si>
  <si>
    <t>Σε περίπτωση πολύδυμης κύησης συμπληρώστε τον αριθμό των τέκνων που γεννήθηκαν (το τέκνο για το οποίο γίνεται ο υπολογισμός δικαιώματος αδείας δεν προσμετράται) (π.χ. για γέννηση ενός τέκνου : 0 )</t>
  </si>
  <si>
    <t>Επιλέξτε κατάλληλα σε περίπτωση ειδικής κατηγορίας γονέα.</t>
  </si>
  <si>
    <r>
      <t xml:space="preserve">Αυτόματος Υπολογισμός </t>
    </r>
    <r>
      <rPr>
        <sz val="10"/>
        <rFont val="Arial"/>
        <family val="0"/>
      </rPr>
      <t>: Ο χρόνος άδειας λοχείας που θα εδικαιούτο ο υπάλληλος 
               (1)                    αν ήταν διορισμένος κατά το χρόνο γέννησης του/των τέκνου/τέκνων (στο παράδειγμα : 3 )</t>
    </r>
  </si>
  <si>
    <r>
      <t xml:space="preserve">Αυτόματος Υπολογισμός </t>
    </r>
    <r>
      <rPr>
        <sz val="10"/>
        <rFont val="Arial"/>
        <family val="0"/>
      </rPr>
      <t>: Το χρονικό διάστημα που έχει παρέλθει από την γέννηση του 
                                       τέκνου/ων του υπαλλήλου μέχρι τον διορισμό του. Από αυτό
               (2)                    το χρονικό διάστημα αφαιρείται ο χρόνος άδειας λοχείας που
                                       υπολογίστηκε στο (1). (στο παράδειγμα 7 μην, 9 ημ. )</t>
    </r>
  </si>
  <si>
    <r>
      <t xml:space="preserve">Αυτόματος Υπολογισμός </t>
    </r>
    <r>
      <rPr>
        <sz val="10"/>
        <rFont val="Arial"/>
        <family val="0"/>
      </rPr>
      <t>: Ο χρόνος άδειας ανατροφής που θα εδικαιούτο ο γονέας 
                                       υπάλληλος αν ήταν διορισμένος κατά την ημερομηνία 
                (3)                   γέννησης του τέκνου. Ο χρόνος αυτός ανάγεται σε ώρες 
                                       μειωμένου ωραρίου (στο παράδειγμα : 9 μήνες = 1452 ώρες)</t>
    </r>
  </si>
  <si>
    <r>
      <t xml:space="preserve">Αυτόματος Υπολογισμός </t>
    </r>
    <r>
      <rPr>
        <sz val="10"/>
        <rFont val="Arial"/>
        <family val="0"/>
      </rPr>
      <t>: Αναγωγή σε ώρες μειωμένου ωραρίου του χρονικού 
                                      διαστήματος που υπολογίστηκε στο (2).
                (4)                  (στο παράδειγμα : 7 μήν., 9 ημ. = 326 ώρες)</t>
    </r>
  </si>
  <si>
    <r>
      <t xml:space="preserve">Αυτόματος Υπολογισμός </t>
    </r>
    <r>
      <rPr>
        <sz val="10"/>
        <rFont val="Arial"/>
        <family val="0"/>
      </rPr>
      <t>: Το εναπομείναν δικαίωμα σε ώρες μειωμένου ωραρίου :
                (5)                  (3) - (4) (στο παράδειγμα : 1452 - 326 = 1126 ώρες)</t>
    </r>
  </si>
  <si>
    <t>(*) Το ΦΥΛΛΟ ΥΠΟΛΟΓΙΣΜΟΥ είναι προστατευμένο για να αποφευχθεί αλλοίωση των τύπων στα κελιά υπολογισμού από λάθος.</t>
  </si>
  <si>
    <t>Σε περίπτωση που θέλετε να καταργήσετε την προστασία αυτή ο κωδικός είναι 123456</t>
  </si>
  <si>
    <t>ημερολογιακές ημέρες</t>
  </si>
  <si>
    <r>
      <t xml:space="preserve">Αυτόματος Υπολογισμός </t>
    </r>
    <r>
      <rPr>
        <sz val="10"/>
        <rFont val="Arial"/>
        <family val="0"/>
      </rPr>
      <t>: Μετατροπή των ωρών μειωμένου ωραρίου που υπολογίσθηκε στο (5) σε χρονικό
                                       διάστημα αδείας (υπολογίζεται σε ημερολογιακές ημέρες)
                                       (στο παράδειγμα : 1126 ώρες = 6 μήν., 29 ημέρες)</t>
    </r>
  </si>
  <si>
    <t>Συμπληρώστε τον αριθμό των τέκνων που είχε ο υπάλληλος κατά την γέννηση του τέκνου για το οποίο γίνεται ο υπολογισμός του δικαιώματος. Το τέκνο για το οποίο γίνεται ο υπολογισμός προσμετράται. (π.χ. 1 )</t>
  </si>
  <si>
    <t>Αριθμός τέκνων 
υπαλλήλου κατά την γέννηση</t>
  </si>
  <si>
    <t>Ημ/νια γέννησης τέκνου</t>
  </si>
  <si>
    <t>Hμ/νια διορισμού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</si>
</sst>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5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1" fillId="21" borderId="1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11" borderId="10" xfId="0" applyFont="1" applyFill="1" applyBorder="1" applyAlignment="1" applyProtection="1">
      <alignment horizontal="center" vertical="center"/>
      <protection/>
    </xf>
    <xf numFmtId="0" fontId="1" fillId="11" borderId="10" xfId="0" applyFont="1" applyFill="1" applyBorder="1" applyAlignment="1" applyProtection="1">
      <alignment horizontal="center"/>
      <protection/>
    </xf>
    <xf numFmtId="0" fontId="1" fillId="11" borderId="1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22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" fillId="15" borderId="10" xfId="0" applyFont="1" applyFill="1" applyBorder="1" applyAlignment="1" applyProtection="1">
      <alignment horizontal="center"/>
      <protection/>
    </xf>
    <xf numFmtId="0" fontId="1" fillId="15" borderId="1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14" fontId="1" fillId="24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24" fillId="0" borderId="0" xfId="0" applyFont="1" applyAlignment="1" applyProtection="1">
      <alignment wrapText="1"/>
      <protection/>
    </xf>
    <xf numFmtId="0" fontId="23" fillId="0" borderId="0" xfId="0" applyFont="1" applyAlignment="1" applyProtection="1">
      <alignment vertical="center"/>
      <protection/>
    </xf>
    <xf numFmtId="0" fontId="1" fillId="11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1" fillId="11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24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14" fontId="1" fillId="24" borderId="10" xfId="0" applyNumberFormat="1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1" fillId="24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85725</xdr:rowOff>
    </xdr:from>
    <xdr:to>
      <xdr:col>8</xdr:col>
      <xdr:colOff>0</xdr:colOff>
      <xdr:row>1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3009900" y="24765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8</xdr:col>
      <xdr:colOff>0</xdr:colOff>
      <xdr:row>3</xdr:row>
      <xdr:rowOff>85725</xdr:rowOff>
    </xdr:to>
    <xdr:sp>
      <xdr:nvSpPr>
        <xdr:cNvPr id="2" name="Line 3"/>
        <xdr:cNvSpPr>
          <a:spLocks/>
        </xdr:cNvSpPr>
      </xdr:nvSpPr>
      <xdr:spPr>
        <a:xfrm flipH="1">
          <a:off x="3000375" y="571500"/>
          <a:ext cx="344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171450</xdr:rowOff>
    </xdr:from>
    <xdr:to>
      <xdr:col>8</xdr:col>
      <xdr:colOff>0</xdr:colOff>
      <xdr:row>6</xdr:row>
      <xdr:rowOff>171450</xdr:rowOff>
    </xdr:to>
    <xdr:sp>
      <xdr:nvSpPr>
        <xdr:cNvPr id="3" name="Line 4"/>
        <xdr:cNvSpPr>
          <a:spLocks/>
        </xdr:cNvSpPr>
      </xdr:nvSpPr>
      <xdr:spPr>
        <a:xfrm flipH="1">
          <a:off x="2981325" y="114300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180975</xdr:rowOff>
    </xdr:from>
    <xdr:to>
      <xdr:col>8</xdr:col>
      <xdr:colOff>0</xdr:colOff>
      <xdr:row>9</xdr:row>
      <xdr:rowOff>180975</xdr:rowOff>
    </xdr:to>
    <xdr:sp>
      <xdr:nvSpPr>
        <xdr:cNvPr id="4" name="Line 5"/>
        <xdr:cNvSpPr>
          <a:spLocks/>
        </xdr:cNvSpPr>
      </xdr:nvSpPr>
      <xdr:spPr>
        <a:xfrm flipH="1">
          <a:off x="2990850" y="180022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171450</xdr:rowOff>
    </xdr:from>
    <xdr:to>
      <xdr:col>2</xdr:col>
      <xdr:colOff>1000125</xdr:colOff>
      <xdr:row>12</xdr:row>
      <xdr:rowOff>171450</xdr:rowOff>
    </xdr:to>
    <xdr:sp>
      <xdr:nvSpPr>
        <xdr:cNvPr id="5" name="Line 6"/>
        <xdr:cNvSpPr>
          <a:spLocks/>
        </xdr:cNvSpPr>
      </xdr:nvSpPr>
      <xdr:spPr>
        <a:xfrm flipH="1">
          <a:off x="3048000" y="2438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15</xdr:row>
      <xdr:rowOff>104775</xdr:rowOff>
    </xdr:from>
    <xdr:to>
      <xdr:col>6</xdr:col>
      <xdr:colOff>561975</xdr:colOff>
      <xdr:row>15</xdr:row>
      <xdr:rowOff>104775</xdr:rowOff>
    </xdr:to>
    <xdr:sp>
      <xdr:nvSpPr>
        <xdr:cNvPr id="6" name="Line 7"/>
        <xdr:cNvSpPr>
          <a:spLocks/>
        </xdr:cNvSpPr>
      </xdr:nvSpPr>
      <xdr:spPr>
        <a:xfrm flipH="1">
          <a:off x="5267325" y="30194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18</xdr:row>
      <xdr:rowOff>76200</xdr:rowOff>
    </xdr:from>
    <xdr:to>
      <xdr:col>7</xdr:col>
      <xdr:colOff>600075</xdr:colOff>
      <xdr:row>18</xdr:row>
      <xdr:rowOff>76200</xdr:rowOff>
    </xdr:to>
    <xdr:sp>
      <xdr:nvSpPr>
        <xdr:cNvPr id="7" name="Line 8"/>
        <xdr:cNvSpPr>
          <a:spLocks/>
        </xdr:cNvSpPr>
      </xdr:nvSpPr>
      <xdr:spPr>
        <a:xfrm flipH="1">
          <a:off x="2971800" y="36385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21</xdr:row>
      <xdr:rowOff>95250</xdr:rowOff>
    </xdr:from>
    <xdr:to>
      <xdr:col>6</xdr:col>
      <xdr:colOff>581025</xdr:colOff>
      <xdr:row>22</xdr:row>
      <xdr:rowOff>95250</xdr:rowOff>
    </xdr:to>
    <xdr:sp>
      <xdr:nvSpPr>
        <xdr:cNvPr id="8" name="Polygon 9"/>
        <xdr:cNvSpPr>
          <a:spLocks/>
        </xdr:cNvSpPr>
      </xdr:nvSpPr>
      <xdr:spPr>
        <a:xfrm>
          <a:off x="2352675" y="4305300"/>
          <a:ext cx="3457575" cy="161925"/>
        </a:xfrm>
        <a:custGeom>
          <a:pathLst>
            <a:path h="17" w="363">
              <a:moveTo>
                <a:pt x="363" y="17"/>
              </a:moveTo>
              <a:lnTo>
                <a:pt x="0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21</xdr:row>
      <xdr:rowOff>95250</xdr:rowOff>
    </xdr:from>
    <xdr:to>
      <xdr:col>4</xdr:col>
      <xdr:colOff>190500</xdr:colOff>
      <xdr:row>22</xdr:row>
      <xdr:rowOff>95250</xdr:rowOff>
    </xdr:to>
    <xdr:sp>
      <xdr:nvSpPr>
        <xdr:cNvPr id="9" name="Line 10"/>
        <xdr:cNvSpPr>
          <a:spLocks/>
        </xdr:cNvSpPr>
      </xdr:nvSpPr>
      <xdr:spPr>
        <a:xfrm flipV="1">
          <a:off x="4610100" y="4305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24</xdr:row>
      <xdr:rowOff>104775</xdr:rowOff>
    </xdr:from>
    <xdr:to>
      <xdr:col>6</xdr:col>
      <xdr:colOff>561975</xdr:colOff>
      <xdr:row>24</xdr:row>
      <xdr:rowOff>104775</xdr:rowOff>
    </xdr:to>
    <xdr:sp>
      <xdr:nvSpPr>
        <xdr:cNvPr id="10" name="Line 11"/>
        <xdr:cNvSpPr>
          <a:spLocks/>
        </xdr:cNvSpPr>
      </xdr:nvSpPr>
      <xdr:spPr>
        <a:xfrm flipH="1">
          <a:off x="5267325" y="48006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27</xdr:row>
      <xdr:rowOff>66675</xdr:rowOff>
    </xdr:from>
    <xdr:to>
      <xdr:col>6</xdr:col>
      <xdr:colOff>552450</xdr:colOff>
      <xdr:row>29</xdr:row>
      <xdr:rowOff>85725</xdr:rowOff>
    </xdr:to>
    <xdr:sp>
      <xdr:nvSpPr>
        <xdr:cNvPr id="11" name="Polygon 12"/>
        <xdr:cNvSpPr>
          <a:spLocks/>
        </xdr:cNvSpPr>
      </xdr:nvSpPr>
      <xdr:spPr>
        <a:xfrm>
          <a:off x="4600575" y="5248275"/>
          <a:ext cx="1181100" cy="342900"/>
        </a:xfrm>
        <a:custGeom>
          <a:pathLst>
            <a:path h="36" w="124">
              <a:moveTo>
                <a:pt x="124" y="36"/>
              </a:moveTo>
              <a:lnTo>
                <a:pt x="0" y="3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95250</xdr:rowOff>
    </xdr:from>
    <xdr:to>
      <xdr:col>6</xdr:col>
      <xdr:colOff>552450</xdr:colOff>
      <xdr:row>32</xdr:row>
      <xdr:rowOff>95250</xdr:rowOff>
    </xdr:to>
    <xdr:sp>
      <xdr:nvSpPr>
        <xdr:cNvPr id="12" name="Line 13"/>
        <xdr:cNvSpPr>
          <a:spLocks/>
        </xdr:cNvSpPr>
      </xdr:nvSpPr>
      <xdr:spPr>
        <a:xfrm flipH="1">
          <a:off x="5305425" y="60864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32</xdr:row>
      <xdr:rowOff>104775</xdr:rowOff>
    </xdr:from>
    <xdr:to>
      <xdr:col>6</xdr:col>
      <xdr:colOff>552450</xdr:colOff>
      <xdr:row>35</xdr:row>
      <xdr:rowOff>123825</xdr:rowOff>
    </xdr:to>
    <xdr:sp>
      <xdr:nvSpPr>
        <xdr:cNvPr id="13" name="Line 16"/>
        <xdr:cNvSpPr>
          <a:spLocks/>
        </xdr:cNvSpPr>
      </xdr:nvSpPr>
      <xdr:spPr>
        <a:xfrm>
          <a:off x="5781675" y="60960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7.7109375" style="1" customWidth="1"/>
    <col min="2" max="2" width="16.00390625" style="1" customWidth="1"/>
    <col min="3" max="3" width="16.8515625" style="2" customWidth="1"/>
    <col min="4" max="4" width="5.7109375" style="1" customWidth="1"/>
    <col min="5" max="5" width="6.421875" style="1" customWidth="1"/>
    <col min="6" max="6" width="5.7109375" style="1" customWidth="1"/>
    <col min="7" max="16384" width="9.140625" style="1" customWidth="1"/>
  </cols>
  <sheetData>
    <row r="1" spans="9:13" ht="12.75">
      <c r="I1" s="3"/>
      <c r="J1" s="3"/>
      <c r="K1" s="3"/>
      <c r="L1" s="3"/>
      <c r="M1" s="3"/>
    </row>
    <row r="2" spans="1:13" ht="12.75">
      <c r="A2" s="1" t="s">
        <v>43</v>
      </c>
      <c r="B2" s="22">
        <v>41518</v>
      </c>
      <c r="D2" s="3">
        <f>YEAR(B2)</f>
        <v>2013</v>
      </c>
      <c r="E2" s="3">
        <f>MONTH(B2)</f>
        <v>9</v>
      </c>
      <c r="F2" s="3">
        <f>DAY(B2)</f>
        <v>1</v>
      </c>
      <c r="I2" s="3" t="s">
        <v>0</v>
      </c>
      <c r="J2" s="3" t="s">
        <v>1</v>
      </c>
      <c r="K2" s="3"/>
      <c r="L2" s="3"/>
      <c r="M2" s="3"/>
    </row>
    <row r="3" spans="4:13" ht="12.75">
      <c r="D3" s="3"/>
      <c r="E3" s="3"/>
      <c r="F3" s="3"/>
      <c r="I3" s="3">
        <v>22</v>
      </c>
      <c r="J3" s="3">
        <v>2</v>
      </c>
      <c r="K3" s="3">
        <f>I3*J3</f>
        <v>44</v>
      </c>
      <c r="L3" s="3" t="s">
        <v>4</v>
      </c>
      <c r="M3" s="3"/>
    </row>
    <row r="4" spans="1:13" ht="12.75">
      <c r="A4" s="1" t="s">
        <v>42</v>
      </c>
      <c r="B4" s="22">
        <v>41204</v>
      </c>
      <c r="D4" s="3">
        <f>YEAR(B4)</f>
        <v>2012</v>
      </c>
      <c r="E4" s="3">
        <f>MONTH(B4)</f>
        <v>10</v>
      </c>
      <c r="F4" s="3">
        <f>DAY(B4)</f>
        <v>22</v>
      </c>
      <c r="I4" s="3">
        <v>22</v>
      </c>
      <c r="J4" s="3">
        <v>1</v>
      </c>
      <c r="K4" s="3">
        <f>I4*J4</f>
        <v>22</v>
      </c>
      <c r="L4" s="3" t="s">
        <v>5</v>
      </c>
      <c r="M4" s="3"/>
    </row>
    <row r="5" spans="4:13" ht="12.75">
      <c r="D5" s="3"/>
      <c r="E5" s="3"/>
      <c r="F5" s="3"/>
      <c r="I5" s="3">
        <v>22</v>
      </c>
      <c r="J5" s="3">
        <v>1</v>
      </c>
      <c r="K5" s="3">
        <f>I5*J5</f>
        <v>22</v>
      </c>
      <c r="L5" s="3" t="s">
        <v>21</v>
      </c>
      <c r="M5" s="3"/>
    </row>
    <row r="6" spans="4:13" ht="12.75">
      <c r="D6" s="3"/>
      <c r="E6" s="3"/>
      <c r="F6" s="3">
        <f>F2-F4</f>
        <v>-21</v>
      </c>
      <c r="I6" s="3"/>
      <c r="J6" s="3"/>
      <c r="K6" s="3"/>
      <c r="L6" s="3"/>
      <c r="M6" s="3"/>
    </row>
    <row r="7" spans="1:13" ht="25.5">
      <c r="A7" s="4" t="s">
        <v>41</v>
      </c>
      <c r="B7" s="21">
        <v>3</v>
      </c>
      <c r="D7" s="3"/>
      <c r="E7" s="3">
        <f>IF(F6&lt;0,E2-1,E2)</f>
        <v>8</v>
      </c>
      <c r="F7" s="3">
        <f>IF(F6&lt;0,F6+30,F6)</f>
        <v>9</v>
      </c>
      <c r="I7" s="3"/>
      <c r="J7" s="3"/>
      <c r="K7" s="3"/>
      <c r="L7" s="3"/>
      <c r="M7" s="3"/>
    </row>
    <row r="8" spans="4:13" ht="12.75">
      <c r="D8" s="3">
        <f>IF(E7&lt;0,D2-1,D2)</f>
        <v>2013</v>
      </c>
      <c r="E8" s="3">
        <f>IF(E7&lt;0,E7+12,E7)</f>
        <v>8</v>
      </c>
      <c r="F8" s="3"/>
      <c r="I8" s="3"/>
      <c r="J8" s="3"/>
      <c r="K8" s="3"/>
      <c r="L8" s="3"/>
      <c r="M8" s="3"/>
    </row>
    <row r="9" spans="1:13" ht="25.5">
      <c r="A9" s="4" t="s">
        <v>12</v>
      </c>
      <c r="B9" s="21">
        <v>0</v>
      </c>
      <c r="D9" s="3"/>
      <c r="E9" s="3">
        <f>E8-E4-B11</f>
        <v>-5</v>
      </c>
      <c r="F9" s="3"/>
      <c r="I9" s="3" t="s">
        <v>2</v>
      </c>
      <c r="J9" s="3" t="s">
        <v>3</v>
      </c>
      <c r="K9" s="3"/>
      <c r="L9" s="3"/>
      <c r="M9" s="3"/>
    </row>
    <row r="10" spans="4:14" ht="12.75">
      <c r="D10" s="3">
        <f>IF(E9&lt;0,D8-1,D8)</f>
        <v>2012</v>
      </c>
      <c r="E10" s="3">
        <f>IF(E9&lt;0,E9+12,E9)</f>
        <v>7</v>
      </c>
      <c r="F10" s="3"/>
      <c r="I10" s="3">
        <v>44</v>
      </c>
      <c r="J10" s="3">
        <f>12-B11</f>
        <v>9</v>
      </c>
      <c r="K10" s="3">
        <f>I10*J10</f>
        <v>396</v>
      </c>
      <c r="L10" s="3" t="s">
        <v>6</v>
      </c>
      <c r="M10" s="3"/>
      <c r="N10" s="5"/>
    </row>
    <row r="11" spans="1:13" ht="25.5">
      <c r="A11" s="4" t="s">
        <v>13</v>
      </c>
      <c r="B11" s="6">
        <f>3+IF(B7&gt;3,2,0)+B9*1</f>
        <v>3</v>
      </c>
      <c r="D11" s="3">
        <f>D10-D4</f>
        <v>0</v>
      </c>
      <c r="E11" s="3"/>
      <c r="F11" s="3"/>
      <c r="I11" s="3">
        <v>44</v>
      </c>
      <c r="J11" s="3">
        <v>12</v>
      </c>
      <c r="K11" s="3">
        <f>I11*J11</f>
        <v>528</v>
      </c>
      <c r="L11" s="3" t="s">
        <v>7</v>
      </c>
      <c r="M11" s="3"/>
    </row>
    <row r="12" spans="4:13" ht="12.75">
      <c r="D12" s="3"/>
      <c r="E12" s="3"/>
      <c r="F12" s="3"/>
      <c r="I12" s="3">
        <v>22</v>
      </c>
      <c r="J12" s="3">
        <v>12</v>
      </c>
      <c r="K12" s="3">
        <f>I12*J12</f>
        <v>264</v>
      </c>
      <c r="L12" s="3" t="s">
        <v>8</v>
      </c>
      <c r="M12" s="3"/>
    </row>
    <row r="13" spans="4:13" ht="12.75">
      <c r="D13" s="7" t="s">
        <v>17</v>
      </c>
      <c r="E13" s="7" t="s">
        <v>18</v>
      </c>
      <c r="F13" s="7" t="s">
        <v>19</v>
      </c>
      <c r="I13" s="3">
        <v>22</v>
      </c>
      <c r="J13" s="3">
        <v>12</v>
      </c>
      <c r="K13" s="3">
        <f>I13*J13</f>
        <v>264</v>
      </c>
      <c r="L13" s="3" t="s">
        <v>9</v>
      </c>
      <c r="M13" s="3"/>
    </row>
    <row r="14" spans="1:13" ht="25.5" customHeight="1">
      <c r="A14" s="28" t="s">
        <v>20</v>
      </c>
      <c r="B14" s="28"/>
      <c r="D14" s="8">
        <f>D11</f>
        <v>0</v>
      </c>
      <c r="E14" s="8">
        <f>E10</f>
        <v>7</v>
      </c>
      <c r="F14" s="8">
        <f>F7</f>
        <v>9</v>
      </c>
      <c r="H14" s="9"/>
      <c r="I14" s="3">
        <v>22</v>
      </c>
      <c r="J14" s="3">
        <v>6</v>
      </c>
      <c r="K14" s="3">
        <f>I14*J14*B18</f>
        <v>0</v>
      </c>
      <c r="L14" s="3" t="s">
        <v>9</v>
      </c>
      <c r="M14" s="3"/>
    </row>
    <row r="15" spans="4:13" ht="12.75">
      <c r="D15" s="10"/>
      <c r="E15" s="10"/>
      <c r="F15" s="10"/>
      <c r="H15" s="9"/>
      <c r="I15" s="3"/>
      <c r="J15" s="3"/>
      <c r="K15" s="3"/>
      <c r="L15" s="3"/>
      <c r="M15" s="3"/>
    </row>
    <row r="16" spans="4:13" ht="12.75">
      <c r="D16" s="10"/>
      <c r="E16" s="10"/>
      <c r="F16" s="10"/>
      <c r="H16" s="9"/>
      <c r="I16" s="3"/>
      <c r="J16" s="3"/>
      <c r="K16" s="11">
        <f>SUM(K10:K14)</f>
        <v>1452</v>
      </c>
      <c r="L16" s="3" t="s">
        <v>10</v>
      </c>
      <c r="M16" s="3"/>
    </row>
    <row r="17" spans="1:2" ht="12.75">
      <c r="A17" s="5" t="s">
        <v>14</v>
      </c>
      <c r="B17" s="20" t="s">
        <v>15</v>
      </c>
    </row>
    <row r="18" spans="1:3" ht="12.75">
      <c r="A18" s="4"/>
      <c r="B18" s="12">
        <f>IF(B17="ΚΑΜΜΙΑ",0,IF(B17="",0,1))</f>
        <v>0</v>
      </c>
      <c r="C18" s="13"/>
    </row>
    <row r="19" spans="1:6" ht="25.5">
      <c r="A19" s="4" t="s">
        <v>16</v>
      </c>
      <c r="B19" s="6">
        <f>9+B18</f>
        <v>9</v>
      </c>
      <c r="C19" s="14" t="s">
        <v>22</v>
      </c>
      <c r="D19" s="29" t="str">
        <f>K16&amp;" ώρες"</f>
        <v>1452 ώρες</v>
      </c>
      <c r="E19" s="29"/>
      <c r="F19" s="29"/>
    </row>
    <row r="20" spans="1:3" ht="12.75">
      <c r="A20" s="5"/>
      <c r="B20" s="13"/>
      <c r="C20" s="13"/>
    </row>
    <row r="21" spans="4:6" ht="12.75">
      <c r="D21" s="15">
        <f>IF(D14=1,396,IF(D14=2,396+528,IF(D14=3,396+528+264,IF(D14&gt;3,K16,0))))</f>
        <v>0</v>
      </c>
      <c r="E21" s="15">
        <f>IF(D14&lt;2,IF(D14&lt;0,"Error",E14*44),E14*22)</f>
        <v>308</v>
      </c>
      <c r="F21" s="15">
        <f>IF(D14&lt;2,IF(D14&lt;0,"Error",F14*2),F14)</f>
        <v>18</v>
      </c>
    </row>
    <row r="22" spans="4:6" ht="12.75">
      <c r="D22" s="15"/>
      <c r="E22" s="15"/>
      <c r="F22" s="15">
        <f>SUM(D21:F21)</f>
        <v>326</v>
      </c>
    </row>
    <row r="23" spans="1:6" ht="12.75">
      <c r="A23" s="28" t="s">
        <v>23</v>
      </c>
      <c r="B23" s="28"/>
      <c r="D23" s="27">
        <f>IF(F22&gt;K16,K16,F22)</f>
        <v>326</v>
      </c>
      <c r="E23" s="27"/>
      <c r="F23" s="27"/>
    </row>
    <row r="25" spans="1:7" ht="12.75">
      <c r="A25" s="16" t="s">
        <v>11</v>
      </c>
      <c r="D25" s="27">
        <f>K16-D23</f>
        <v>1126</v>
      </c>
      <c r="E25" s="27"/>
      <c r="F25" s="27"/>
      <c r="G25" s="10"/>
    </row>
    <row r="26" ht="12.75">
      <c r="A26" s="16"/>
    </row>
    <row r="27" spans="1:6" ht="12.75">
      <c r="A27" s="16"/>
      <c r="D27" s="3"/>
      <c r="E27" s="3">
        <f>D25/K16*9</f>
        <v>6.979338842975206</v>
      </c>
      <c r="F27" s="3"/>
    </row>
    <row r="28" spans="1:6" ht="12.75">
      <c r="A28" s="16"/>
      <c r="D28" s="3"/>
      <c r="E28" s="3">
        <f>INT(E27)</f>
        <v>6</v>
      </c>
      <c r="F28" s="3"/>
    </row>
    <row r="29" spans="1:6" ht="12.75">
      <c r="A29" s="16"/>
      <c r="D29" s="3"/>
      <c r="E29" s="3"/>
      <c r="F29" s="3">
        <f>E27*22-E28*22</f>
        <v>21.545454545454533</v>
      </c>
    </row>
    <row r="30" spans="1:6" ht="12.75">
      <c r="A30" s="16"/>
      <c r="D30" s="3"/>
      <c r="E30" s="3">
        <f>IF(E28&gt;B19,B19,E28)</f>
        <v>6</v>
      </c>
      <c r="F30" s="3">
        <f>ROUND((E27-E28)*30,0)</f>
        <v>29</v>
      </c>
    </row>
    <row r="31" spans="1:6" ht="12.75">
      <c r="A31" s="16"/>
      <c r="D31" s="3"/>
      <c r="E31" s="3"/>
      <c r="F31" s="3"/>
    </row>
    <row r="32" spans="1:6" ht="12.75" customHeight="1">
      <c r="A32" s="30" t="s">
        <v>24</v>
      </c>
      <c r="B32" s="30"/>
      <c r="D32" s="17" t="s">
        <v>17</v>
      </c>
      <c r="E32" s="17" t="s">
        <v>18</v>
      </c>
      <c r="F32" s="17" t="s">
        <v>19</v>
      </c>
    </row>
    <row r="33" spans="1:8" ht="12.75" customHeight="1">
      <c r="A33" s="30"/>
      <c r="B33" s="30"/>
      <c r="D33" s="18"/>
      <c r="E33" s="18">
        <f>IF(F30&gt;29,E30+1,E30)</f>
        <v>6</v>
      </c>
      <c r="F33" s="18">
        <f>IF(F30&gt;29,F30-30,F30)</f>
        <v>29</v>
      </c>
      <c r="H33" s="1" t="s">
        <v>38</v>
      </c>
    </row>
    <row r="34" spans="1:5" ht="12.75" customHeight="1">
      <c r="A34" s="26"/>
      <c r="B34" s="26"/>
      <c r="E34" s="19"/>
    </row>
    <row r="35" spans="1:2" ht="12.75" customHeight="1">
      <c r="A35" s="26"/>
      <c r="B35" s="26"/>
    </row>
  </sheetData>
  <sheetProtection password="C71F" sheet="1" objects="1" scenarios="1" selectLockedCells="1"/>
  <mergeCells count="6">
    <mergeCell ref="A32:B33"/>
    <mergeCell ref="D25:F25"/>
    <mergeCell ref="A14:B14"/>
    <mergeCell ref="D19:F19"/>
    <mergeCell ref="A23:B23"/>
    <mergeCell ref="D23:F23"/>
  </mergeCells>
  <dataValidations count="2">
    <dataValidation type="list" allowBlank="1" showInputMessage="1" showErrorMessage="1" sqref="B17">
      <formula1>"ΚΑΜΜΙΑ,ΑΓΑΜΟΣ,ΧΗΡΟΣ,ΔΙΑΖΕΥΓΜΕΝΟΣ,ΑΝΑΠΗΡΙΑ 67%"</formula1>
    </dataValidation>
    <dataValidation type="list" allowBlank="1" showInputMessage="1" showErrorMessage="1" sqref="B9 B7">
      <formula1>"0,1,2,3,4,5,6,7,8,9,10"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B19" activeCellId="4" sqref="B2 B4 B7 B10 B19"/>
    </sheetView>
  </sheetViews>
  <sheetFormatPr defaultColWidth="9.140625" defaultRowHeight="12.75"/>
  <cols>
    <col min="1" max="1" width="27.7109375" style="1" customWidth="1"/>
    <col min="2" max="2" width="16.00390625" style="1" customWidth="1"/>
    <col min="3" max="3" width="16.8515625" style="2" customWidth="1"/>
    <col min="4" max="4" width="5.7109375" style="1" customWidth="1"/>
    <col min="5" max="5" width="6.421875" style="1" customWidth="1"/>
    <col min="6" max="6" width="5.7109375" style="1" customWidth="1"/>
    <col min="7" max="16384" width="9.140625" style="1" customWidth="1"/>
  </cols>
  <sheetData>
    <row r="1" spans="9:12" ht="12.75">
      <c r="I1" s="23" t="s">
        <v>26</v>
      </c>
      <c r="J1" s="3"/>
      <c r="K1" s="3"/>
      <c r="L1" s="3"/>
    </row>
    <row r="2" spans="1:15" ht="12.75">
      <c r="A2" s="1" t="s">
        <v>43</v>
      </c>
      <c r="B2" s="35">
        <v>41518</v>
      </c>
      <c r="D2" s="3"/>
      <c r="E2" s="3"/>
      <c r="F2" s="3"/>
      <c r="I2" s="31" t="s">
        <v>27</v>
      </c>
      <c r="J2" s="31"/>
      <c r="K2" s="31"/>
      <c r="L2" s="31"/>
      <c r="M2" s="31"/>
      <c r="N2" s="31"/>
      <c r="O2" s="31"/>
    </row>
    <row r="3" spans="4:12" ht="12.75">
      <c r="D3" s="3"/>
      <c r="E3" s="3"/>
      <c r="F3" s="3"/>
      <c r="I3" s="3"/>
      <c r="J3" s="3"/>
      <c r="K3" s="3"/>
      <c r="L3" s="3"/>
    </row>
    <row r="4" spans="1:15" ht="12.75" customHeight="1">
      <c r="A4" s="1" t="s">
        <v>42</v>
      </c>
      <c r="B4" s="35">
        <v>41204</v>
      </c>
      <c r="D4" s="3"/>
      <c r="E4" s="3"/>
      <c r="F4" s="3"/>
      <c r="I4" s="32" t="s">
        <v>28</v>
      </c>
      <c r="J4" s="32"/>
      <c r="K4" s="32"/>
      <c r="L4" s="32"/>
      <c r="M4" s="32"/>
      <c r="N4" s="32"/>
      <c r="O4" s="32"/>
    </row>
    <row r="5" spans="4:15" ht="12.75">
      <c r="D5" s="3"/>
      <c r="E5" s="3"/>
      <c r="F5" s="3"/>
      <c r="I5" s="32"/>
      <c r="J5" s="32"/>
      <c r="K5" s="32"/>
      <c r="L5" s="32"/>
      <c r="M5" s="32"/>
      <c r="N5" s="32"/>
      <c r="O5" s="32"/>
    </row>
    <row r="6" spans="4:12" ht="12.75">
      <c r="D6" s="3"/>
      <c r="E6" s="3"/>
      <c r="F6" s="3"/>
      <c r="I6" s="3"/>
      <c r="J6" s="3"/>
      <c r="K6" s="3"/>
      <c r="L6" s="3"/>
    </row>
    <row r="7" spans="1:15" ht="25.5" customHeight="1">
      <c r="A7" s="4" t="s">
        <v>41</v>
      </c>
      <c r="B7" s="36">
        <v>1</v>
      </c>
      <c r="D7" s="3"/>
      <c r="E7" s="3"/>
      <c r="F7" s="3"/>
      <c r="I7" s="32" t="s">
        <v>40</v>
      </c>
      <c r="J7" s="32"/>
      <c r="K7" s="32"/>
      <c r="L7" s="32"/>
      <c r="M7" s="32"/>
      <c r="N7" s="32"/>
      <c r="O7" s="32"/>
    </row>
    <row r="8" spans="4:15" ht="12.75">
      <c r="D8" s="3"/>
      <c r="E8" s="3"/>
      <c r="F8" s="3"/>
      <c r="I8" s="32"/>
      <c r="J8" s="32"/>
      <c r="K8" s="32"/>
      <c r="L8" s="32"/>
      <c r="M8" s="32"/>
      <c r="N8" s="32"/>
      <c r="O8" s="32"/>
    </row>
    <row r="9" spans="4:15" ht="12.75">
      <c r="D9" s="3"/>
      <c r="E9" s="3"/>
      <c r="F9" s="3"/>
      <c r="I9" s="24"/>
      <c r="J9" s="24"/>
      <c r="K9" s="24"/>
      <c r="L9" s="24"/>
      <c r="M9" s="24"/>
      <c r="N9" s="24"/>
      <c r="O9" s="24"/>
    </row>
    <row r="10" spans="1:15" ht="25.5" customHeight="1">
      <c r="A10" s="4" t="s">
        <v>12</v>
      </c>
      <c r="B10" s="36">
        <v>0</v>
      </c>
      <c r="D10" s="3"/>
      <c r="E10" s="3"/>
      <c r="F10" s="3"/>
      <c r="I10" s="32" t="s">
        <v>29</v>
      </c>
      <c r="J10" s="32"/>
      <c r="K10" s="32"/>
      <c r="L10" s="32"/>
      <c r="M10" s="32"/>
      <c r="N10" s="32"/>
      <c r="O10" s="32"/>
    </row>
    <row r="11" spans="4:15" ht="12.75">
      <c r="D11" s="3"/>
      <c r="E11" s="3"/>
      <c r="F11" s="3"/>
      <c r="I11" s="32"/>
      <c r="J11" s="32"/>
      <c r="K11" s="32"/>
      <c r="L11" s="32"/>
      <c r="M11" s="32"/>
      <c r="N11" s="32"/>
      <c r="O11" s="32"/>
    </row>
    <row r="12" spans="4:15" ht="12.75">
      <c r="D12" s="3"/>
      <c r="E12" s="3"/>
      <c r="F12" s="3"/>
      <c r="I12" s="24"/>
      <c r="J12" s="24"/>
      <c r="K12" s="24"/>
      <c r="L12" s="24"/>
      <c r="M12" s="24"/>
      <c r="N12" s="24"/>
      <c r="O12" s="24"/>
    </row>
    <row r="13" spans="1:15" ht="25.5">
      <c r="A13" s="4" t="s">
        <v>13</v>
      </c>
      <c r="B13" s="6">
        <v>3</v>
      </c>
      <c r="D13" s="33" t="s">
        <v>31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4:12" ht="12.75">
      <c r="D14" s="3"/>
      <c r="E14" s="3"/>
      <c r="F14" s="3"/>
      <c r="I14" s="3">
        <v>12</v>
      </c>
      <c r="J14" s="3">
        <v>264</v>
      </c>
      <c r="K14" s="3" t="s">
        <v>8</v>
      </c>
      <c r="L14" s="3"/>
    </row>
    <row r="15" spans="4:15" ht="12.75" customHeight="1">
      <c r="D15" s="7" t="s">
        <v>17</v>
      </c>
      <c r="E15" s="7" t="s">
        <v>18</v>
      </c>
      <c r="F15" s="7" t="s">
        <v>19</v>
      </c>
      <c r="H15" s="33" t="s">
        <v>32</v>
      </c>
      <c r="I15" s="33"/>
      <c r="J15" s="33"/>
      <c r="K15" s="33"/>
      <c r="L15" s="33"/>
      <c r="M15" s="33"/>
      <c r="N15" s="33"/>
      <c r="O15" s="33"/>
    </row>
    <row r="16" spans="1:15" ht="25.5" customHeight="1">
      <c r="A16" s="28" t="s">
        <v>20</v>
      </c>
      <c r="B16" s="28"/>
      <c r="D16" s="8">
        <v>0</v>
      </c>
      <c r="E16" s="8">
        <v>7</v>
      </c>
      <c r="F16" s="8">
        <v>9</v>
      </c>
      <c r="H16" s="33"/>
      <c r="I16" s="33"/>
      <c r="J16" s="33"/>
      <c r="K16" s="33"/>
      <c r="L16" s="33"/>
      <c r="M16" s="33"/>
      <c r="N16" s="33"/>
      <c r="O16" s="33"/>
    </row>
    <row r="17" spans="4:15" ht="12.75">
      <c r="D17" s="10"/>
      <c r="E17" s="10"/>
      <c r="F17" s="10"/>
      <c r="H17" s="33"/>
      <c r="I17" s="33"/>
      <c r="J17" s="33"/>
      <c r="K17" s="33"/>
      <c r="L17" s="33"/>
      <c r="M17" s="33"/>
      <c r="N17" s="33"/>
      <c r="O17" s="33"/>
    </row>
    <row r="18" spans="4:12" ht="12.75">
      <c r="D18" s="10"/>
      <c r="E18" s="10"/>
      <c r="F18" s="10"/>
      <c r="H18" s="9"/>
      <c r="I18" s="3"/>
      <c r="J18" s="11">
        <v>1452</v>
      </c>
      <c r="K18" s="3" t="s">
        <v>10</v>
      </c>
      <c r="L18" s="3"/>
    </row>
    <row r="19" spans="1:15" ht="12.75">
      <c r="A19" s="5" t="s">
        <v>14</v>
      </c>
      <c r="B19" s="37" t="s">
        <v>15</v>
      </c>
      <c r="I19" s="31" t="s">
        <v>30</v>
      </c>
      <c r="J19" s="31"/>
      <c r="K19" s="31"/>
      <c r="L19" s="31"/>
      <c r="M19" s="31"/>
      <c r="N19" s="31"/>
      <c r="O19" s="31"/>
    </row>
    <row r="20" spans="1:3" ht="12.75">
      <c r="A20" s="4"/>
      <c r="B20" s="12">
        <v>0</v>
      </c>
      <c r="C20" s="13"/>
    </row>
    <row r="21" spans="1:15" ht="25.5">
      <c r="A21" s="4" t="s">
        <v>16</v>
      </c>
      <c r="B21" s="6">
        <v>9</v>
      </c>
      <c r="C21" s="14" t="s">
        <v>22</v>
      </c>
      <c r="D21" s="29" t="s">
        <v>25</v>
      </c>
      <c r="E21" s="29"/>
      <c r="F21" s="29"/>
      <c r="H21" s="33" t="s">
        <v>33</v>
      </c>
      <c r="I21" s="33"/>
      <c r="J21" s="33"/>
      <c r="K21" s="33"/>
      <c r="L21" s="33"/>
      <c r="M21" s="33"/>
      <c r="N21" s="33"/>
      <c r="O21" s="33"/>
    </row>
    <row r="22" spans="1:15" ht="12.75">
      <c r="A22" s="5"/>
      <c r="B22" s="13"/>
      <c r="C22" s="13"/>
      <c r="H22" s="33"/>
      <c r="I22" s="33"/>
      <c r="J22" s="33"/>
      <c r="K22" s="33"/>
      <c r="L22" s="33"/>
      <c r="M22" s="33"/>
      <c r="N22" s="33"/>
      <c r="O22" s="33"/>
    </row>
    <row r="23" spans="4:15" ht="12.75">
      <c r="D23" s="15">
        <v>0</v>
      </c>
      <c r="E23" s="15">
        <v>308</v>
      </c>
      <c r="F23" s="15">
        <v>18</v>
      </c>
      <c r="H23" s="33"/>
      <c r="I23" s="33"/>
      <c r="J23" s="33"/>
      <c r="K23" s="33"/>
      <c r="L23" s="33"/>
      <c r="M23" s="33"/>
      <c r="N23" s="33"/>
      <c r="O23" s="33"/>
    </row>
    <row r="24" spans="4:6" ht="12.75">
      <c r="D24" s="15"/>
      <c r="E24" s="15"/>
      <c r="F24" s="15">
        <v>326</v>
      </c>
    </row>
    <row r="25" spans="1:15" ht="12.75">
      <c r="A25" s="28" t="s">
        <v>23</v>
      </c>
      <c r="B25" s="28"/>
      <c r="D25" s="27">
        <v>326</v>
      </c>
      <c r="E25" s="27"/>
      <c r="F25" s="27"/>
      <c r="H25" s="33" t="s">
        <v>34</v>
      </c>
      <c r="I25" s="33"/>
      <c r="J25" s="33"/>
      <c r="K25" s="33"/>
      <c r="L25" s="33"/>
      <c r="M25" s="33"/>
      <c r="N25" s="33"/>
      <c r="O25" s="33"/>
    </row>
    <row r="26" spans="8:15" ht="12.75">
      <c r="H26" s="33"/>
      <c r="I26" s="33"/>
      <c r="J26" s="33"/>
      <c r="K26" s="33"/>
      <c r="L26" s="33"/>
      <c r="M26" s="33"/>
      <c r="N26" s="33"/>
      <c r="O26" s="33"/>
    </row>
    <row r="27" spans="1:15" ht="12.75">
      <c r="A27" s="16" t="s">
        <v>11</v>
      </c>
      <c r="D27" s="27">
        <v>1126</v>
      </c>
      <c r="E27" s="27"/>
      <c r="F27" s="27"/>
      <c r="G27" s="10"/>
      <c r="H27" s="33"/>
      <c r="I27" s="33"/>
      <c r="J27" s="33"/>
      <c r="K27" s="33"/>
      <c r="L27" s="33"/>
      <c r="M27" s="33"/>
      <c r="N27" s="33"/>
      <c r="O27" s="33"/>
    </row>
    <row r="28" ht="12.75">
      <c r="A28" s="16"/>
    </row>
    <row r="29" spans="1:15" ht="12.75" customHeight="1">
      <c r="A29" s="16"/>
      <c r="D29" s="3"/>
      <c r="E29" s="3">
        <v>6.979338842975206</v>
      </c>
      <c r="F29" s="3"/>
      <c r="H29" s="33" t="s">
        <v>35</v>
      </c>
      <c r="I29" s="33"/>
      <c r="J29" s="33"/>
      <c r="K29" s="33"/>
      <c r="L29" s="33"/>
      <c r="M29" s="33"/>
      <c r="N29" s="33"/>
      <c r="O29" s="33"/>
    </row>
    <row r="30" spans="1:15" ht="12.75">
      <c r="A30" s="16"/>
      <c r="D30" s="3"/>
      <c r="E30" s="3">
        <v>6</v>
      </c>
      <c r="F30" s="3"/>
      <c r="H30" s="33"/>
      <c r="I30" s="33"/>
      <c r="J30" s="33"/>
      <c r="K30" s="33"/>
      <c r="L30" s="33"/>
      <c r="M30" s="33"/>
      <c r="N30" s="33"/>
      <c r="O30" s="33"/>
    </row>
    <row r="31" spans="1:15" ht="12.75">
      <c r="A31" s="16"/>
      <c r="D31" s="3"/>
      <c r="E31" s="3"/>
      <c r="F31" s="3">
        <v>21.545454545454533</v>
      </c>
      <c r="H31" s="25"/>
      <c r="I31" s="25"/>
      <c r="J31" s="25"/>
      <c r="K31" s="25"/>
      <c r="L31" s="25"/>
      <c r="M31" s="25"/>
      <c r="N31" s="25"/>
      <c r="O31" s="25"/>
    </row>
    <row r="32" ht="12.75">
      <c r="A32" s="16"/>
    </row>
    <row r="33" spans="1:18" ht="12.75" customHeight="1">
      <c r="A33" s="30" t="s">
        <v>24</v>
      </c>
      <c r="B33" s="30"/>
      <c r="D33" s="17" t="s">
        <v>17</v>
      </c>
      <c r="E33" s="17" t="s">
        <v>18</v>
      </c>
      <c r="F33" s="17" t="s">
        <v>19</v>
      </c>
      <c r="H33" s="1" t="s">
        <v>38</v>
      </c>
      <c r="P33" s="25"/>
      <c r="Q33" s="25"/>
      <c r="R33" s="25"/>
    </row>
    <row r="34" spans="1:18" ht="12.75" customHeight="1">
      <c r="A34" s="30"/>
      <c r="B34" s="30"/>
      <c r="D34" s="18"/>
      <c r="E34" s="18">
        <v>6</v>
      </c>
      <c r="F34" s="18">
        <v>29</v>
      </c>
      <c r="P34" s="25"/>
      <c r="Q34" s="25"/>
      <c r="R34" s="25"/>
    </row>
    <row r="35" spans="1:18" ht="12.75" customHeight="1">
      <c r="A35" s="26"/>
      <c r="B35" s="26"/>
      <c r="E35" s="19"/>
      <c r="P35" s="25"/>
      <c r="Q35" s="25"/>
      <c r="R35" s="25"/>
    </row>
    <row r="37" spans="5:15" ht="12.75" customHeight="1">
      <c r="E37" s="33" t="s">
        <v>39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5:15" ht="12.75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5:15" ht="12.75"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5:15" ht="12.7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2.75">
      <c r="A41" s="34" t="s">
        <v>36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2.75">
      <c r="A42" s="34" t="s">
        <v>37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</sheetData>
  <sheetProtection password="C71F" sheet="1" objects="1" scenarios="1" selectLockedCells="1"/>
  <mergeCells count="19">
    <mergeCell ref="A42:O42"/>
    <mergeCell ref="H21:O23"/>
    <mergeCell ref="H25:O27"/>
    <mergeCell ref="H29:O30"/>
    <mergeCell ref="E37:O39"/>
    <mergeCell ref="A33:B34"/>
    <mergeCell ref="D13:O13"/>
    <mergeCell ref="H15:O17"/>
    <mergeCell ref="I19:O19"/>
    <mergeCell ref="A41:O41"/>
    <mergeCell ref="D27:F27"/>
    <mergeCell ref="A16:B16"/>
    <mergeCell ref="D21:F21"/>
    <mergeCell ref="A25:B25"/>
    <mergeCell ref="D25:F25"/>
    <mergeCell ref="I2:O2"/>
    <mergeCell ref="I4:O5"/>
    <mergeCell ref="I10:O11"/>
    <mergeCell ref="I7:O8"/>
  </mergeCells>
  <dataValidations count="2">
    <dataValidation type="list" allowBlank="1" showInputMessage="1" showErrorMessage="1" sqref="B19">
      <formula1>"ΚΑΜΜΙΑ,ΑΓΑΜΟΣ,ΧΗΡΟΣ,ΔΙΑΖΕΥΓΜΕΝΟΣ,ΑΝΑΠΗΡΙΑ 67%"</formula1>
    </dataValidation>
    <dataValidation type="list" allowBlank="1" showInputMessage="1" showErrorMessage="1" sqref="B10 B7">
      <formula1>"0,1,2,3,4,5,6,7,8,9,10"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Quest User</cp:lastModifiedBy>
  <dcterms:created xsi:type="dcterms:W3CDTF">2013-02-15T11:09:28Z</dcterms:created>
  <dcterms:modified xsi:type="dcterms:W3CDTF">2013-08-13T06:02:59Z</dcterms:modified>
  <cp:category/>
  <cp:version/>
  <cp:contentType/>
  <cp:contentStatus/>
</cp:coreProperties>
</file>