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30" windowWidth="9690" windowHeight="5895" tabRatio="912" activeTab="0"/>
  </bookViews>
  <sheets>
    <sheet name="AC ΤΑΣΗ" sheetId="1" r:id="rId1"/>
    <sheet name="i1(t) &amp; i2(t)" sheetId="2" r:id="rId2"/>
    <sheet name="u(t) &amp; i(t)" sheetId="3" r:id="rId3"/>
    <sheet name="u(t), i(t), p(t), στο  R" sheetId="4" r:id="rId4"/>
    <sheet name="u(t), i(t), p(t),  στο XL" sheetId="5" r:id="rId5"/>
    <sheet name="u(t), i(t), p(t), στο Xc" sheetId="6" r:id="rId6"/>
    <sheet name="3φ" sheetId="7" r:id="rId7"/>
  </sheets>
  <definedNames>
    <definedName name="Z_7F6A9A4B_CCA0_4CA4_8012_91B4AA41944B_.wvu.Cols" localSheetId="0" hidden="1">'AC ΤΑΣΗ'!$N:$N</definedName>
    <definedName name="Z_7F6A9A4B_CCA0_4CA4_8012_91B4AA41944B_.wvu.Rows" localSheetId="0" hidden="1">'AC ΤΑΣΗ'!$44:$44</definedName>
    <definedName name="Z_ABF1CDD7_3919_4E0D_8679_E4B03DF4FAE2_.wvu.Cols" localSheetId="0" hidden="1">'AC ΤΑΣΗ'!$N:$N</definedName>
    <definedName name="Z_ABF1CDD7_3919_4E0D_8679_E4B03DF4FAE2_.wvu.Rows" localSheetId="0" hidden="1">'AC ΤΑΣΗ'!$44:$44</definedName>
  </definedNames>
  <calcPr fullCalcOnLoad="1"/>
</workbook>
</file>

<file path=xl/sharedStrings.xml><?xml version="1.0" encoding="utf-8"?>
<sst xmlns="http://schemas.openxmlformats.org/spreadsheetml/2006/main" count="168" uniqueCount="71">
  <si>
    <t>U,f</t>
  </si>
  <si>
    <t>V</t>
  </si>
  <si>
    <t>A</t>
  </si>
  <si>
    <t>U (V)</t>
  </si>
  <si>
    <t>R (Ω)</t>
  </si>
  <si>
    <t>f (Hz)</t>
  </si>
  <si>
    <t>u(t)=</t>
  </si>
  <si>
    <t>2π</t>
  </si>
  <si>
    <t>t</t>
  </si>
  <si>
    <t>t +(</t>
  </si>
  <si>
    <t>ι(t)=</t>
  </si>
  <si>
    <t>sin</t>
  </si>
  <si>
    <t>p(t)</t>
  </si>
  <si>
    <t>Pεν</t>
  </si>
  <si>
    <t>Pεν=</t>
  </si>
  <si>
    <t>W</t>
  </si>
  <si>
    <t>L(mH)</t>
  </si>
  <si>
    <t>S=</t>
  </si>
  <si>
    <t>Q=</t>
  </si>
  <si>
    <t>VA</t>
  </si>
  <si>
    <t>VAR</t>
  </si>
  <si>
    <t>)</t>
  </si>
  <si>
    <r>
      <t xml:space="preserve">f </t>
    </r>
    <r>
      <rPr>
        <sz val="10"/>
        <color indexed="21"/>
        <rFont val="Arial Greek"/>
        <family val="2"/>
      </rPr>
      <t>(Hz)</t>
    </r>
  </si>
  <si>
    <t>Uεν</t>
  </si>
  <si>
    <t>Uεν=</t>
  </si>
  <si>
    <t>+</t>
  </si>
  <si>
    <t>(</t>
  </si>
  <si>
    <t>C(μF)</t>
  </si>
  <si>
    <t xml:space="preserve">t </t>
  </si>
  <si>
    <t>Ω</t>
  </si>
  <si>
    <t>Α</t>
  </si>
  <si>
    <t>I(t)</t>
  </si>
  <si>
    <t>P(t)</t>
  </si>
  <si>
    <r>
      <t>φ</t>
    </r>
    <r>
      <rPr>
        <sz val="10"/>
        <color indexed="16"/>
        <rFont val="Arial Greek"/>
        <family val="2"/>
      </rPr>
      <t>(μοίρες)</t>
    </r>
  </si>
  <si>
    <t>i(t)</t>
  </si>
  <si>
    <t>Var</t>
  </si>
  <si>
    <r>
      <t>X</t>
    </r>
    <r>
      <rPr>
        <b/>
        <sz val="10"/>
        <rFont val="Arial"/>
        <family val="2"/>
      </rPr>
      <t>L</t>
    </r>
    <r>
      <rPr>
        <b/>
        <sz val="12"/>
        <rFont val="Arial"/>
        <family val="2"/>
      </rPr>
      <t>=</t>
    </r>
  </si>
  <si>
    <t>ημ</t>
  </si>
  <si>
    <t>f</t>
  </si>
  <si>
    <t>o</t>
  </si>
  <si>
    <t>Δφ=</t>
  </si>
  <si>
    <t>Umax</t>
  </si>
  <si>
    <t>Ιεν=</t>
  </si>
  <si>
    <t>φu</t>
  </si>
  <si>
    <t>φi</t>
  </si>
  <si>
    <t>Imax</t>
  </si>
  <si>
    <t>i=</t>
  </si>
  <si>
    <t>u=</t>
  </si>
  <si>
    <t>φu-</t>
  </si>
  <si>
    <t>φi=</t>
  </si>
  <si>
    <t>Ιεν(1)=</t>
  </si>
  <si>
    <t>Ιεν(2)=</t>
  </si>
  <si>
    <t>i1=</t>
  </si>
  <si>
    <t>i2=</t>
  </si>
  <si>
    <r>
      <t>I</t>
    </r>
    <r>
      <rPr>
        <b/>
        <sz val="8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max</t>
    </r>
  </si>
  <si>
    <r>
      <t>I</t>
    </r>
    <r>
      <rPr>
        <b/>
        <sz val="8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max</t>
    </r>
  </si>
  <si>
    <r>
      <t>φ</t>
    </r>
    <r>
      <rPr>
        <b/>
        <sz val="8"/>
        <rFont val="Arial"/>
        <family val="2"/>
      </rPr>
      <t>1-</t>
    </r>
  </si>
  <si>
    <r>
      <t>φ</t>
    </r>
    <r>
      <rPr>
        <b/>
        <sz val="8"/>
        <rFont val="Arial"/>
        <family val="2"/>
      </rPr>
      <t>2=</t>
    </r>
  </si>
  <si>
    <t>Hz</t>
  </si>
  <si>
    <t>R=</t>
  </si>
  <si>
    <t>Xc=</t>
  </si>
  <si>
    <r>
      <t>φ</t>
    </r>
    <r>
      <rPr>
        <b/>
        <sz val="10"/>
        <color indexed="12"/>
        <rFont val="Arial"/>
        <family val="2"/>
      </rPr>
      <t>1</t>
    </r>
  </si>
  <si>
    <r>
      <t>φ</t>
    </r>
    <r>
      <rPr>
        <b/>
        <sz val="9"/>
        <color indexed="10"/>
        <rFont val="Arial"/>
        <family val="2"/>
      </rPr>
      <t>2</t>
    </r>
  </si>
  <si>
    <t>(+</t>
  </si>
  <si>
    <t>Umax (V)</t>
  </si>
  <si>
    <r>
      <t>u</t>
    </r>
    <r>
      <rPr>
        <b/>
        <sz val="12"/>
        <rFont val="Arial"/>
        <family val="2"/>
      </rPr>
      <t>1(t)=</t>
    </r>
  </si>
  <si>
    <r>
      <t>u</t>
    </r>
    <r>
      <rPr>
        <b/>
        <sz val="12"/>
        <color indexed="10"/>
        <rFont val="Arial"/>
        <family val="2"/>
      </rPr>
      <t>2(t)=</t>
    </r>
  </si>
  <si>
    <t>2η φάση</t>
  </si>
  <si>
    <t>3η φάση</t>
  </si>
  <si>
    <t>1η φάση</t>
  </si>
  <si>
    <r>
      <t>u</t>
    </r>
    <r>
      <rPr>
        <b/>
        <sz val="12"/>
        <color indexed="12"/>
        <rFont val="Arial"/>
        <family val="2"/>
      </rPr>
      <t>3(t)=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</si>
</sst>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0.0"/>
  </numFmts>
  <fonts count="10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14"/>
      <color indexed="21"/>
      <name val="Arial Greek"/>
      <family val="2"/>
    </font>
    <font>
      <sz val="10"/>
      <color indexed="21"/>
      <name val="Arial Greek"/>
      <family val="2"/>
    </font>
    <font>
      <b/>
      <sz val="14"/>
      <color indexed="12"/>
      <name val="Arial Greek"/>
      <family val="2"/>
    </font>
    <font>
      <sz val="10"/>
      <color indexed="61"/>
      <name val="Arial Greek"/>
      <family val="2"/>
    </font>
    <font>
      <sz val="14"/>
      <color indexed="10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6.75"/>
      <name val="Arial Greek"/>
      <family val="2"/>
    </font>
    <font>
      <b/>
      <sz val="22.5"/>
      <name val="Arial Greek"/>
      <family val="2"/>
    </font>
    <font>
      <b/>
      <sz val="23"/>
      <name val="Arial Greek"/>
      <family val="0"/>
    </font>
    <font>
      <b/>
      <sz val="16.5"/>
      <name val="Arial Greek"/>
      <family val="2"/>
    </font>
    <font>
      <sz val="23"/>
      <name val="Arial Greek"/>
      <family val="0"/>
    </font>
    <font>
      <sz val="22"/>
      <name val="Arial Greek"/>
      <family val="0"/>
    </font>
    <font>
      <b/>
      <sz val="23"/>
      <color indexed="10"/>
      <name val="Arial Greek"/>
      <family val="2"/>
    </font>
    <font>
      <b/>
      <sz val="23"/>
      <color indexed="12"/>
      <name val="Arial Greek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0"/>
    </font>
    <font>
      <b/>
      <sz val="13"/>
      <color indexed="18"/>
      <name val="Arial"/>
      <family val="2"/>
    </font>
    <font>
      <b/>
      <sz val="20.25"/>
      <name val="Arial Greek"/>
      <family val="2"/>
    </font>
    <font>
      <sz val="19.25"/>
      <name val="Arial Greek"/>
      <family val="0"/>
    </font>
    <font>
      <sz val="20.25"/>
      <name val="Arial Greek"/>
      <family val="0"/>
    </font>
    <font>
      <b/>
      <sz val="10"/>
      <color indexed="16"/>
      <name val="Arial"/>
      <family val="2"/>
    </font>
    <font>
      <b/>
      <sz val="19.25"/>
      <name val="Arial Greek"/>
      <family val="0"/>
    </font>
    <font>
      <b/>
      <sz val="19.25"/>
      <color indexed="12"/>
      <name val="Arial Greek"/>
      <family val="2"/>
    </font>
    <font>
      <b/>
      <sz val="19.25"/>
      <color indexed="10"/>
      <name val="Arial Greek"/>
      <family val="2"/>
    </font>
    <font>
      <b/>
      <sz val="19.25"/>
      <color indexed="52"/>
      <name val="Arial Greek"/>
      <family val="2"/>
    </font>
    <font>
      <b/>
      <sz val="19.25"/>
      <color indexed="16"/>
      <name val="Arial Greek"/>
      <family val="2"/>
    </font>
    <font>
      <b/>
      <sz val="14"/>
      <color indexed="16"/>
      <name val="Arial Greek"/>
      <family val="2"/>
    </font>
    <font>
      <sz val="10"/>
      <color indexed="16"/>
      <name val="Arial Greek"/>
      <family val="2"/>
    </font>
    <font>
      <sz val="14"/>
      <color indexed="16"/>
      <name val="Arial"/>
      <family val="2"/>
    </font>
    <font>
      <sz val="16"/>
      <color indexed="18"/>
      <name val="Arial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17"/>
      <name val="Arial"/>
      <family val="2"/>
    </font>
    <font>
      <b/>
      <sz val="14"/>
      <name val="Arial"/>
      <family val="2"/>
    </font>
    <font>
      <sz val="20.5"/>
      <name val="Arial Greek"/>
      <family val="0"/>
    </font>
    <font>
      <b/>
      <sz val="14"/>
      <color indexed="12"/>
      <name val="Arial"/>
      <family val="0"/>
    </font>
    <font>
      <b/>
      <sz val="14"/>
      <color indexed="12"/>
      <name val="Times New Roman"/>
      <family val="0"/>
    </font>
    <font>
      <b/>
      <sz val="16"/>
      <color indexed="12"/>
      <name val="Arial"/>
      <family val="0"/>
    </font>
    <font>
      <b/>
      <sz val="16"/>
      <color indexed="12"/>
      <name val="Times New Roman"/>
      <family val="0"/>
    </font>
    <font>
      <sz val="14"/>
      <color indexed="12"/>
      <name val="Times New Roman"/>
      <family val="0"/>
    </font>
    <font>
      <b/>
      <sz val="15.5"/>
      <name val="Arial Greek"/>
      <family val="2"/>
    </font>
    <font>
      <b/>
      <sz val="18"/>
      <name val="Arial Greek"/>
      <family val="2"/>
    </font>
    <font>
      <sz val="21"/>
      <name val="Arial Greek"/>
      <family val="0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Times New Roman"/>
      <family val="1"/>
    </font>
    <font>
      <b/>
      <sz val="21.5"/>
      <name val="Arial Greek"/>
      <family val="2"/>
    </font>
    <font>
      <b/>
      <sz val="21.25"/>
      <name val="Arial Greek"/>
      <family val="2"/>
    </font>
    <font>
      <b/>
      <sz val="18.5"/>
      <name val="Arial Greek"/>
      <family val="0"/>
    </font>
    <font>
      <b/>
      <sz val="19"/>
      <name val="Arial Greek"/>
      <family val="0"/>
    </font>
    <font>
      <sz val="20"/>
      <name val="Arial Greek"/>
      <family val="0"/>
    </font>
    <font>
      <sz val="22.5"/>
      <name val="Arial Greek"/>
      <family val="0"/>
    </font>
    <font>
      <b/>
      <sz val="11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26.5"/>
      <color indexed="10"/>
      <name val="Arial Greek"/>
      <family val="2"/>
    </font>
    <font>
      <b/>
      <sz val="26.5"/>
      <color indexed="12"/>
      <name val="Arial Greek"/>
      <family val="2"/>
    </font>
    <font>
      <b/>
      <sz val="19.75"/>
      <name val="Arial Greek"/>
      <family val="2"/>
    </font>
    <font>
      <b/>
      <sz val="16.25"/>
      <name val="Arial Greek"/>
      <family val="2"/>
    </font>
    <font>
      <sz val="19.75"/>
      <name val="Arial Greek"/>
      <family val="0"/>
    </font>
    <font>
      <b/>
      <sz val="26"/>
      <color indexed="12"/>
      <name val="Arial Greek"/>
      <family val="2"/>
    </font>
    <font>
      <b/>
      <sz val="26.5"/>
      <name val="Arial Greek"/>
      <family val="0"/>
    </font>
    <font>
      <b/>
      <sz val="19"/>
      <color indexed="12"/>
      <name val="Arial Greek"/>
      <family val="2"/>
    </font>
    <font>
      <b/>
      <sz val="26"/>
      <color indexed="10"/>
      <name val="Arial Greek"/>
      <family val="2"/>
    </font>
    <font>
      <b/>
      <sz val="17.5"/>
      <color indexed="10"/>
      <name val="Arial Greek"/>
      <family val="2"/>
    </font>
    <font>
      <b/>
      <sz val="16"/>
      <color indexed="10"/>
      <name val="Arial"/>
      <family val="2"/>
    </font>
    <font>
      <b/>
      <sz val="26"/>
      <name val="Arial Greek"/>
      <family val="0"/>
    </font>
    <font>
      <b/>
      <sz val="19.5"/>
      <name val="Arial Greek"/>
      <family val="0"/>
    </font>
    <font>
      <b/>
      <sz val="9"/>
      <color indexed="10"/>
      <name val="Arial"/>
      <family val="2"/>
    </font>
    <font>
      <b/>
      <sz val="17"/>
      <name val="Arial Greek"/>
      <family val="2"/>
    </font>
    <font>
      <sz val="21.5"/>
      <name val="Arial Greek"/>
      <family val="0"/>
    </font>
    <font>
      <b/>
      <sz val="32.75"/>
      <name val="Arial Greek"/>
      <family val="2"/>
    </font>
    <font>
      <b/>
      <sz val="16"/>
      <name val="Arial"/>
      <family val="2"/>
    </font>
    <font>
      <b/>
      <sz val="32.75"/>
      <color indexed="10"/>
      <name val="Arial Greek"/>
      <family val="2"/>
    </font>
    <font>
      <b/>
      <sz val="21.5"/>
      <color indexed="10"/>
      <name val="Arial Greek"/>
      <family val="2"/>
    </font>
    <font>
      <b/>
      <sz val="12"/>
      <name val="Arial Greek"/>
      <family val="2"/>
    </font>
    <font>
      <b/>
      <sz val="32.75"/>
      <color indexed="12"/>
      <name val="Arial Greek"/>
      <family val="2"/>
    </font>
    <font>
      <b/>
      <sz val="21.5"/>
      <color indexed="12"/>
      <name val="Arial Greek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27" fillId="0" borderId="0" xfId="0" applyFont="1" applyAlignment="1">
      <alignment horizontal="center"/>
    </xf>
    <xf numFmtId="0" fontId="7" fillId="0" borderId="0" xfId="0" applyFont="1" applyAlignment="1">
      <alignment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2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7" fillId="0" borderId="0" xfId="0" applyFont="1" applyAlignment="1">
      <alignment horizontal="center"/>
    </xf>
    <xf numFmtId="0" fontId="47" fillId="5" borderId="0" xfId="0" applyFont="1" applyFill="1" applyAlignment="1">
      <alignment/>
    </xf>
    <xf numFmtId="0" fontId="47" fillId="6" borderId="0" xfId="0" applyFont="1" applyFill="1" applyAlignment="1">
      <alignment horizontal="center"/>
    </xf>
    <xf numFmtId="0" fontId="58" fillId="0" borderId="0" xfId="0" applyFont="1" applyAlignment="1">
      <alignment/>
    </xf>
    <xf numFmtId="0" fontId="4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9" fillId="0" borderId="0" xfId="0" applyFont="1" applyAlignment="1">
      <alignment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9" fillId="0" borderId="0" xfId="0" applyFont="1" applyAlignment="1">
      <alignment horizontal="center"/>
    </xf>
    <xf numFmtId="0" fontId="70" fillId="0" borderId="0" xfId="0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/>
    </xf>
    <xf numFmtId="0" fontId="71" fillId="0" borderId="0" xfId="0" applyFont="1" applyAlignment="1">
      <alignment/>
    </xf>
    <xf numFmtId="0" fontId="49" fillId="0" borderId="0" xfId="0" applyFont="1" applyAlignment="1">
      <alignment/>
    </xf>
    <xf numFmtId="0" fontId="72" fillId="0" borderId="0" xfId="0" applyFont="1" applyAlignment="1">
      <alignment/>
    </xf>
    <xf numFmtId="0" fontId="6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/>
    </xf>
    <xf numFmtId="175" fontId="2" fillId="8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0" fontId="8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2" fontId="2" fillId="4" borderId="0" xfId="0" applyNumberFormat="1" applyFont="1" applyFill="1" applyAlignment="1">
      <alignment/>
    </xf>
    <xf numFmtId="2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94" fillId="0" borderId="0" xfId="0" applyFont="1" applyAlignment="1">
      <alignment horizontal="right"/>
    </xf>
    <xf numFmtId="0" fontId="87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8" borderId="0" xfId="0" applyFont="1" applyFill="1" applyAlignment="1">
      <alignment horizontal="right"/>
    </xf>
    <xf numFmtId="2" fontId="2" fillId="8" borderId="0" xfId="0" applyNumberFormat="1" applyFont="1" applyFill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5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02" fillId="0" borderId="0" xfId="0" applyFont="1" applyAlignment="1">
      <alignment horizontal="center"/>
    </xf>
    <xf numFmtId="2" fontId="100" fillId="0" borderId="0" xfId="0" applyNumberFormat="1" applyFont="1" applyAlignment="1">
      <alignment horizontal="center"/>
    </xf>
    <xf numFmtId="0" fontId="10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ΕΝΑΛΛΑΣΣΟΜΕΝΗ ΤΑΣΗ</a:t>
            </a:r>
          </a:p>
        </c:rich>
      </c:tx>
      <c:layout>
        <c:manualLayout>
          <c:xMode val="factor"/>
          <c:yMode val="factor"/>
          <c:x val="-0.01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425"/>
          <c:w val="0.9445"/>
          <c:h val="0.933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 ΤΑΣΗ'!$A$68:$A$168</c:f>
              <c:numCach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'AC ΤΑΣΗ'!$B$68:$B$168</c:f>
              <c:numCache>
                <c:ptCount val="101"/>
                <c:pt idx="0">
                  <c:v>0</c:v>
                </c:pt>
                <c:pt idx="1">
                  <c:v>9.386089670304338</c:v>
                </c:pt>
                <c:pt idx="2">
                  <c:v>18.54106158359963</c:v>
                </c:pt>
                <c:pt idx="3">
                  <c:v>27.23948889565108</c:v>
                </c:pt>
                <c:pt idx="4">
                  <c:v>35.26718645795878</c:v>
                </c:pt>
                <c:pt idx="5">
                  <c:v>42.42648479156841</c:v>
                </c:pt>
                <c:pt idx="6">
                  <c:v>48.541097388387335</c:v>
                </c:pt>
                <c:pt idx="7">
                  <c:v>53.46046149033461</c:v>
                </c:pt>
                <c:pt idx="8">
                  <c:v>57.063445461437276</c:v>
                </c:pt>
                <c:pt idx="9">
                  <c:v>59.2613314646417</c:v>
                </c:pt>
                <c:pt idx="10">
                  <c:v>59.999999999595225</c:v>
                </c:pt>
                <c:pt idx="11">
                  <c:v>59.26126251057675</c:v>
                </c:pt>
                <c:pt idx="12">
                  <c:v>57.06330925119322</c:v>
                </c:pt>
                <c:pt idx="13">
                  <c:v>53.46026137787537</c:v>
                </c:pt>
                <c:pt idx="14">
                  <c:v>48.54083830116879</c:v>
                </c:pt>
                <c:pt idx="15">
                  <c:v>42.42617310920751</c:v>
                </c:pt>
                <c:pt idx="16">
                  <c:v>35.26682985514548</c:v>
                </c:pt>
                <c:pt idx="17">
                  <c:v>27.239096153171154</c:v>
                </c:pt>
                <c:pt idx="18">
                  <c:v>18.54064237212148</c:v>
                </c:pt>
                <c:pt idx="19">
                  <c:v>9.385654312254037</c:v>
                </c:pt>
                <c:pt idx="20">
                  <c:v>-0.0004407846123719669</c:v>
                </c:pt>
                <c:pt idx="21">
                  <c:v>-9.386525027848114</c:v>
                </c:pt>
                <c:pt idx="22">
                  <c:v>-18.54148079407713</c:v>
                </c:pt>
                <c:pt idx="23">
                  <c:v>-27.239881636660915</c:v>
                </c:pt>
                <c:pt idx="24">
                  <c:v>-35.2675430588687</c:v>
                </c:pt>
                <c:pt idx="25">
                  <c:v>-42.426796471639555</c:v>
                </c:pt>
                <c:pt idx="26">
                  <c:v>-48.541356472986116</c:v>
                </c:pt>
                <c:pt idx="27">
                  <c:v>-53.46066159990861</c:v>
                </c:pt>
                <c:pt idx="28">
                  <c:v>-57.06358166860163</c:v>
                </c:pt>
                <c:pt idx="29">
                  <c:v>-59.26140041550834</c:v>
                </c:pt>
                <c:pt idx="30">
                  <c:v>-59.99999999635704</c:v>
                </c:pt>
                <c:pt idx="31">
                  <c:v>-59.26119355331348</c:v>
                </c:pt>
                <c:pt idx="32">
                  <c:v>-57.06317303786946</c:v>
                </c:pt>
                <c:pt idx="33">
                  <c:v>-53.460061262530886</c:v>
                </c:pt>
                <c:pt idx="34">
                  <c:v>-48.54057921133052</c:v>
                </c:pt>
                <c:pt idx="35">
                  <c:v>-42.42586142455691</c:v>
                </c:pt>
                <c:pt idx="36">
                  <c:v>-35.26647325042887</c:v>
                </c:pt>
                <c:pt idx="37">
                  <c:v>-27.23870340922114</c:v>
                </c:pt>
                <c:pt idx="38">
                  <c:v>-18.54022315964273</c:v>
                </c:pt>
                <c:pt idx="39">
                  <c:v>-9.385218953697162</c:v>
                </c:pt>
                <c:pt idx="40">
                  <c:v>0.0008815692247201447</c:v>
                </c:pt>
                <c:pt idx="41">
                  <c:v>9.386960384885269</c:v>
                </c:pt>
                <c:pt idx="42">
                  <c:v>18.54190000355399</c:v>
                </c:pt>
                <c:pt idx="43">
                  <c:v>27.240274376200624</c:v>
                </c:pt>
                <c:pt idx="44">
                  <c:v>35.26789965787525</c:v>
                </c:pt>
                <c:pt idx="45">
                  <c:v>42.427108149420945</c:v>
                </c:pt>
                <c:pt idx="46">
                  <c:v>48.541615554965176</c:v>
                </c:pt>
                <c:pt idx="47">
                  <c:v>53.460861706597335</c:v>
                </c:pt>
                <c:pt idx="48">
                  <c:v>57.063717872686276</c:v>
                </c:pt>
                <c:pt idx="49">
                  <c:v>59.261469363176644</c:v>
                </c:pt>
                <c:pt idx="50">
                  <c:v>59.99999998988068</c:v>
                </c:pt>
                <c:pt idx="51">
                  <c:v>59.2611245928519</c:v>
                </c:pt>
                <c:pt idx="52">
                  <c:v>57.06303682146605</c:v>
                </c:pt>
                <c:pt idx="53">
                  <c:v>53.459861144301186</c:v>
                </c:pt>
                <c:pt idx="54">
                  <c:v>48.54032011887248</c:v>
                </c:pt>
                <c:pt idx="55">
                  <c:v>42.42554973761651</c:v>
                </c:pt>
                <c:pt idx="56">
                  <c:v>35.26611664380893</c:v>
                </c:pt>
                <c:pt idx="57">
                  <c:v>27.23831066380102</c:v>
                </c:pt>
                <c:pt idx="58">
                  <c:v>18.539803946163243</c:v>
                </c:pt>
                <c:pt idx="59">
                  <c:v>9.384783594633795</c:v>
                </c:pt>
                <c:pt idx="60">
                  <c:v>-0.0013223538370740352</c:v>
                </c:pt>
                <c:pt idx="61">
                  <c:v>-9.387395741415864</c:v>
                </c:pt>
                <c:pt idx="62">
                  <c:v>-18.54231921203004</c:v>
                </c:pt>
                <c:pt idx="63">
                  <c:v>-27.24066711427016</c:v>
                </c:pt>
                <c:pt idx="64">
                  <c:v>-35.26825625497843</c:v>
                </c:pt>
                <c:pt idx="65">
                  <c:v>-42.42741982491254</c:v>
                </c:pt>
                <c:pt idx="66">
                  <c:v>-48.54187463432442</c:v>
                </c:pt>
                <c:pt idx="67">
                  <c:v>-53.46106181040078</c:v>
                </c:pt>
                <c:pt idx="68">
                  <c:v>-57.0638540736912</c:v>
                </c:pt>
                <c:pt idx="69">
                  <c:v>-59.26153830764663</c:v>
                </c:pt>
                <c:pt idx="70">
                  <c:v>-59.999999980166116</c:v>
                </c:pt>
                <c:pt idx="71">
                  <c:v>-59.26105562919202</c:v>
                </c:pt>
                <c:pt idx="72">
                  <c:v>-57.062900601982925</c:v>
                </c:pt>
                <c:pt idx="73">
                  <c:v>-53.4596610231863</c:v>
                </c:pt>
                <c:pt idx="74">
                  <c:v>-48.540061023794806</c:v>
                </c:pt>
                <c:pt idx="75">
                  <c:v>-42.42523804838652</c:v>
                </c:pt>
                <c:pt idx="76">
                  <c:v>-35.26576003528572</c:v>
                </c:pt>
                <c:pt idx="77">
                  <c:v>-27.237917916910945</c:v>
                </c:pt>
                <c:pt idx="78">
                  <c:v>-18.539384731683317</c:v>
                </c:pt>
                <c:pt idx="79">
                  <c:v>-9.384348235063985</c:v>
                </c:pt>
                <c:pt idx="80">
                  <c:v>0.001763138449249977</c:v>
                </c:pt>
                <c:pt idx="81">
                  <c:v>9.387831097439824</c:v>
                </c:pt>
                <c:pt idx="82">
                  <c:v>18.542738419505476</c:v>
                </c:pt>
                <c:pt idx="83">
                  <c:v>27.24105985086957</c:v>
                </c:pt>
                <c:pt idx="84">
                  <c:v>35.268612850178194</c:v>
                </c:pt>
                <c:pt idx="85">
                  <c:v>42.427731498114376</c:v>
                </c:pt>
                <c:pt idx="86">
                  <c:v>48.54213371106391</c:v>
                </c:pt>
                <c:pt idx="87">
                  <c:v>53.461261911318985</c:v>
                </c:pt>
                <c:pt idx="88">
                  <c:v>57.06399027161643</c:v>
                </c:pt>
                <c:pt idx="89">
                  <c:v>59.26160724891829</c:v>
                </c:pt>
                <c:pt idx="90">
                  <c:v>59.99999996721338</c:v>
                </c:pt>
                <c:pt idx="91">
                  <c:v>59.26098666233382</c:v>
                </c:pt>
                <c:pt idx="92">
                  <c:v>57.06276437942013</c:v>
                </c:pt>
                <c:pt idx="93">
                  <c:v>53.459460899186155</c:v>
                </c:pt>
                <c:pt idx="94">
                  <c:v>48.53980192609737</c:v>
                </c:pt>
                <c:pt idx="95">
                  <c:v>42.42492635686678</c:v>
                </c:pt>
                <c:pt idx="96">
                  <c:v>35.26540342485915</c:v>
                </c:pt>
                <c:pt idx="97">
                  <c:v>27.23752516855075</c:v>
                </c:pt>
                <c:pt idx="98">
                  <c:v>18.538965516202726</c:v>
                </c:pt>
                <c:pt idx="99">
                  <c:v>9.383912874987601</c:v>
                </c:pt>
                <c:pt idx="100">
                  <c:v>-0.0022039230614373444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 ΤΑΣΗ'!$D$68:$D$168</c:f>
              <c:numCach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'AC ΤΑΣΗ'!$C$68:$C$168</c:f>
              <c:numCache>
                <c:ptCount val="101"/>
                <c:pt idx="0">
                  <c:v>42.426406871192846</c:v>
                </c:pt>
                <c:pt idx="1">
                  <c:v>42.426406871192846</c:v>
                </c:pt>
                <c:pt idx="2">
                  <c:v>42.426406871192846</c:v>
                </c:pt>
                <c:pt idx="3">
                  <c:v>42.426406871192846</c:v>
                </c:pt>
                <c:pt idx="4">
                  <c:v>42.426406871192846</c:v>
                </c:pt>
                <c:pt idx="5">
                  <c:v>42.426406871192846</c:v>
                </c:pt>
                <c:pt idx="6">
                  <c:v>42.426406871192846</c:v>
                </c:pt>
                <c:pt idx="7">
                  <c:v>42.426406871192846</c:v>
                </c:pt>
                <c:pt idx="8">
                  <c:v>42.426406871192846</c:v>
                </c:pt>
                <c:pt idx="9">
                  <c:v>42.426406871192846</c:v>
                </c:pt>
                <c:pt idx="10">
                  <c:v>42.426406871192846</c:v>
                </c:pt>
                <c:pt idx="11">
                  <c:v>42.426406871192846</c:v>
                </c:pt>
                <c:pt idx="12">
                  <c:v>42.426406871192846</c:v>
                </c:pt>
                <c:pt idx="13">
                  <c:v>42.426406871192846</c:v>
                </c:pt>
                <c:pt idx="14">
                  <c:v>42.426406871192846</c:v>
                </c:pt>
                <c:pt idx="15">
                  <c:v>42.426406871192846</c:v>
                </c:pt>
                <c:pt idx="16">
                  <c:v>42.426406871192846</c:v>
                </c:pt>
                <c:pt idx="17">
                  <c:v>42.426406871192846</c:v>
                </c:pt>
                <c:pt idx="18">
                  <c:v>42.426406871192846</c:v>
                </c:pt>
                <c:pt idx="19">
                  <c:v>42.426406871192846</c:v>
                </c:pt>
                <c:pt idx="20">
                  <c:v>42.426406871192846</c:v>
                </c:pt>
                <c:pt idx="21">
                  <c:v>42.426406871192846</c:v>
                </c:pt>
                <c:pt idx="22">
                  <c:v>42.426406871192846</c:v>
                </c:pt>
                <c:pt idx="23">
                  <c:v>42.426406871192846</c:v>
                </c:pt>
                <c:pt idx="24">
                  <c:v>42.426406871192846</c:v>
                </c:pt>
                <c:pt idx="25">
                  <c:v>42.426406871192846</c:v>
                </c:pt>
                <c:pt idx="26">
                  <c:v>42.426406871192846</c:v>
                </c:pt>
                <c:pt idx="27">
                  <c:v>42.426406871192846</c:v>
                </c:pt>
                <c:pt idx="28">
                  <c:v>42.426406871192846</c:v>
                </c:pt>
                <c:pt idx="29">
                  <c:v>42.426406871192846</c:v>
                </c:pt>
                <c:pt idx="30">
                  <c:v>42.426406871192846</c:v>
                </c:pt>
                <c:pt idx="31">
                  <c:v>42.426406871192846</c:v>
                </c:pt>
                <c:pt idx="32">
                  <c:v>42.426406871192846</c:v>
                </c:pt>
                <c:pt idx="33">
                  <c:v>42.426406871192846</c:v>
                </c:pt>
                <c:pt idx="34">
                  <c:v>42.426406871192846</c:v>
                </c:pt>
                <c:pt idx="35">
                  <c:v>42.426406871192846</c:v>
                </c:pt>
                <c:pt idx="36">
                  <c:v>42.426406871192846</c:v>
                </c:pt>
                <c:pt idx="37">
                  <c:v>42.426406871192846</c:v>
                </c:pt>
                <c:pt idx="38">
                  <c:v>42.426406871192846</c:v>
                </c:pt>
                <c:pt idx="39">
                  <c:v>42.426406871192846</c:v>
                </c:pt>
                <c:pt idx="40">
                  <c:v>42.426406871192846</c:v>
                </c:pt>
                <c:pt idx="41">
                  <c:v>42.426406871192846</c:v>
                </c:pt>
                <c:pt idx="42">
                  <c:v>42.426406871192846</c:v>
                </c:pt>
                <c:pt idx="43">
                  <c:v>42.426406871192846</c:v>
                </c:pt>
                <c:pt idx="44">
                  <c:v>42.426406871192846</c:v>
                </c:pt>
                <c:pt idx="45">
                  <c:v>42.426406871192846</c:v>
                </c:pt>
                <c:pt idx="46">
                  <c:v>42.426406871192846</c:v>
                </c:pt>
                <c:pt idx="47">
                  <c:v>42.426406871192846</c:v>
                </c:pt>
                <c:pt idx="48">
                  <c:v>42.426406871192846</c:v>
                </c:pt>
                <c:pt idx="49">
                  <c:v>42.426406871192846</c:v>
                </c:pt>
                <c:pt idx="50">
                  <c:v>42.426406871192846</c:v>
                </c:pt>
                <c:pt idx="51">
                  <c:v>42.426406871192846</c:v>
                </c:pt>
                <c:pt idx="52">
                  <c:v>42.426406871192846</c:v>
                </c:pt>
                <c:pt idx="53">
                  <c:v>42.426406871192846</c:v>
                </c:pt>
                <c:pt idx="54">
                  <c:v>42.426406871192846</c:v>
                </c:pt>
                <c:pt idx="55">
                  <c:v>42.426406871192846</c:v>
                </c:pt>
                <c:pt idx="56">
                  <c:v>42.426406871192846</c:v>
                </c:pt>
                <c:pt idx="57">
                  <c:v>42.426406871192846</c:v>
                </c:pt>
                <c:pt idx="58">
                  <c:v>42.426406871192846</c:v>
                </c:pt>
                <c:pt idx="59">
                  <c:v>42.426406871192846</c:v>
                </c:pt>
                <c:pt idx="60">
                  <c:v>42.426406871192846</c:v>
                </c:pt>
                <c:pt idx="61">
                  <c:v>42.426406871192846</c:v>
                </c:pt>
                <c:pt idx="62">
                  <c:v>42.426406871192846</c:v>
                </c:pt>
                <c:pt idx="63">
                  <c:v>42.426406871192846</c:v>
                </c:pt>
                <c:pt idx="64">
                  <c:v>42.426406871192846</c:v>
                </c:pt>
                <c:pt idx="65">
                  <c:v>42.426406871192846</c:v>
                </c:pt>
                <c:pt idx="66">
                  <c:v>42.426406871192846</c:v>
                </c:pt>
                <c:pt idx="67">
                  <c:v>42.426406871192846</c:v>
                </c:pt>
                <c:pt idx="68">
                  <c:v>42.426406871192846</c:v>
                </c:pt>
                <c:pt idx="69">
                  <c:v>42.426406871192846</c:v>
                </c:pt>
                <c:pt idx="70">
                  <c:v>42.426406871192846</c:v>
                </c:pt>
                <c:pt idx="71">
                  <c:v>42.426406871192846</c:v>
                </c:pt>
                <c:pt idx="72">
                  <c:v>42.426406871192846</c:v>
                </c:pt>
                <c:pt idx="73">
                  <c:v>42.426406871192846</c:v>
                </c:pt>
                <c:pt idx="74">
                  <c:v>42.426406871192846</c:v>
                </c:pt>
                <c:pt idx="75">
                  <c:v>42.426406871192846</c:v>
                </c:pt>
                <c:pt idx="76">
                  <c:v>42.426406871192846</c:v>
                </c:pt>
                <c:pt idx="77">
                  <c:v>42.426406871192846</c:v>
                </c:pt>
                <c:pt idx="78">
                  <c:v>42.426406871192846</c:v>
                </c:pt>
                <c:pt idx="79">
                  <c:v>42.426406871192846</c:v>
                </c:pt>
                <c:pt idx="80">
                  <c:v>42.426406871192846</c:v>
                </c:pt>
                <c:pt idx="81">
                  <c:v>42.426406871192846</c:v>
                </c:pt>
                <c:pt idx="82">
                  <c:v>42.426406871192846</c:v>
                </c:pt>
                <c:pt idx="83">
                  <c:v>42.426406871192846</c:v>
                </c:pt>
                <c:pt idx="84">
                  <c:v>42.426406871192846</c:v>
                </c:pt>
                <c:pt idx="85">
                  <c:v>42.426406871192846</c:v>
                </c:pt>
                <c:pt idx="86">
                  <c:v>42.426406871192846</c:v>
                </c:pt>
                <c:pt idx="87">
                  <c:v>42.426406871192846</c:v>
                </c:pt>
                <c:pt idx="88">
                  <c:v>42.426406871192846</c:v>
                </c:pt>
                <c:pt idx="89">
                  <c:v>42.426406871192846</c:v>
                </c:pt>
                <c:pt idx="90">
                  <c:v>42.426406871192846</c:v>
                </c:pt>
                <c:pt idx="91">
                  <c:v>42.426406871192846</c:v>
                </c:pt>
                <c:pt idx="92">
                  <c:v>42.426406871192846</c:v>
                </c:pt>
                <c:pt idx="93">
                  <c:v>42.426406871192846</c:v>
                </c:pt>
                <c:pt idx="94">
                  <c:v>42.426406871192846</c:v>
                </c:pt>
                <c:pt idx="95">
                  <c:v>42.426406871192846</c:v>
                </c:pt>
                <c:pt idx="96">
                  <c:v>42.426406871192846</c:v>
                </c:pt>
                <c:pt idx="97">
                  <c:v>42.426406871192846</c:v>
                </c:pt>
                <c:pt idx="98">
                  <c:v>42.426406871192846</c:v>
                </c:pt>
                <c:pt idx="99">
                  <c:v>42.426406871192846</c:v>
                </c:pt>
                <c:pt idx="100">
                  <c:v>42.426406871192846</c:v>
                </c:pt>
              </c:numCache>
            </c:numRef>
          </c:yVal>
          <c:smooth val="1"/>
        </c:ser>
        <c:axId val="18850094"/>
        <c:axId val="59530887"/>
      </c:scatterChart>
      <c:valAx>
        <c:axId val="1885009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/>
                  <a:t>ΧΡΟΝΟΣ (msec)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50" b="1" i="0" u="none" baseline="0"/>
            </a:pPr>
          </a:p>
        </c:txPr>
        <c:crossAx val="59530887"/>
        <c:crosses val="autoZero"/>
        <c:crossBetween val="midCat"/>
        <c:dispUnits/>
      </c:valAx>
      <c:valAx>
        <c:axId val="59530887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FF"/>
                    </a:solidFill>
                  </a:rPr>
                  <a:t>u(t)</a:t>
                </a:r>
                <a:r>
                  <a:rPr lang="en-US" cap="none" sz="2300" b="1" i="0" u="none" baseline="0"/>
                  <a:t> --  </a:t>
                </a:r>
                <a:r>
                  <a:rPr lang="en-US" cap="none" sz="2300" b="1" i="0" u="none" baseline="0">
                    <a:solidFill>
                      <a:srgbClr val="FF0000"/>
                    </a:solidFill>
                  </a:rPr>
                  <a:t>Uεν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50" b="1" i="0" u="none" baseline="0"/>
            </a:pPr>
          </a:p>
        </c:txPr>
        <c:crossAx val="18850094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DBDBA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FF"/>
                </a:solidFill>
              </a:rPr>
              <a:t>i</a:t>
            </a:r>
            <a:r>
              <a:rPr lang="en-US" cap="none" sz="1900" b="1" i="0" u="none" baseline="0">
                <a:solidFill>
                  <a:srgbClr val="0000FF"/>
                </a:solidFill>
              </a:rPr>
              <a:t>1</a:t>
            </a:r>
            <a:r>
              <a:rPr lang="en-US" cap="none" sz="2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600" b="1" i="0" u="none" baseline="0"/>
              <a:t>  &amp; </a:t>
            </a:r>
            <a:r>
              <a:rPr lang="en-US" cap="none" sz="2600" b="1" i="0" u="none" baseline="0">
                <a:solidFill>
                  <a:srgbClr val="FF0000"/>
                </a:solidFill>
              </a:rPr>
              <a:t> i</a:t>
            </a:r>
            <a:r>
              <a:rPr lang="en-US" cap="none" sz="1750" b="1" i="0" u="none" baseline="0">
                <a:solidFill>
                  <a:srgbClr val="FF0000"/>
                </a:solidFill>
              </a:rPr>
              <a:t>2</a:t>
            </a:r>
            <a:r>
              <a:rPr lang="en-US" cap="none" sz="2600" b="1" i="0" u="none" baseline="0">
                <a:solidFill>
                  <a:srgbClr val="FF0000"/>
                </a:solidFill>
              </a:rPr>
              <a:t>  </a:t>
            </a:r>
            <a:r>
              <a:rPr lang="en-US" cap="none" sz="2600" b="1" i="0" u="none" baseline="0"/>
              <a:t>(t)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6"/>
          <c:w val="0.97275"/>
          <c:h val="0.924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'i1(t) &amp; i2(t)'!$A$51:$A$251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'i1(t) &amp; i2(t)'!$B$51:$B$251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'i1(t) &amp; i2(t)'!$A$51:$A$251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'i1(t) &amp; i2(t)'!$C$51:$C$251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axId val="1020404"/>
        <c:axId val="54081413"/>
      </c:scatterChart>
      <c:valAx>
        <c:axId val="102040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ΧΡΟΝΟΣ (msec)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25" b="1" i="0" u="none" baseline="0"/>
            </a:pPr>
          </a:p>
        </c:txPr>
        <c:crossAx val="54081413"/>
        <c:crosses val="autoZero"/>
        <c:crossBetween val="midCat"/>
        <c:dispUnits/>
      </c:valAx>
      <c:valAx>
        <c:axId val="54081413"/>
        <c:scaling>
          <c:orientation val="minMax"/>
          <c:max val="100"/>
          <c:min val="-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1" i="0" u="none" baseline="0"/>
            </a:pPr>
          </a:p>
        </c:txPr>
        <c:crossAx val="1020404"/>
        <c:crosses val="autoZero"/>
        <c:crossBetween val="midCat"/>
        <c:dispUnits/>
        <c:majorUnit val="20"/>
      </c:valAx>
      <c:spPr>
        <a:gradFill rotWithShape="1">
          <a:gsLst>
            <a:gs pos="0">
              <a:srgbClr val="FFFF99"/>
            </a:gs>
            <a:gs pos="100000">
              <a:srgbClr val="FFFFD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AFDBDB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solidFill>
                  <a:srgbClr val="0000FF"/>
                </a:solidFill>
              </a:rPr>
              <a:t>u(t) σε (V)</a:t>
            </a:r>
            <a:r>
              <a:rPr lang="en-US" cap="none" sz="2650" b="1" i="0" u="none" baseline="0"/>
              <a:t> &amp; </a:t>
            </a:r>
            <a:r>
              <a:rPr lang="en-US" cap="none" sz="2650" b="1" i="0" u="none" baseline="0">
                <a:solidFill>
                  <a:srgbClr val="FF0000"/>
                </a:solidFill>
              </a:rPr>
              <a:t> i(t) σε (A)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1"/>
          <c:h val="0.89175"/>
        </c:manualLayout>
      </c:layout>
      <c:scatterChart>
        <c:scatterStyle val="smooth"/>
        <c:varyColors val="0"/>
        <c:ser>
          <c:idx val="2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 &amp; i(t)'!$A$39:$A$79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'u(t) &amp; i(t)'!$B$39:$B$79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'u(t) &amp; i(t)'!$A$39:$A$79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'u(t) &amp; i(t)'!$C$39:$C$79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47742602"/>
        <c:axId val="47329939"/>
      </c:scatterChart>
      <c:valAx>
        <c:axId val="4774260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0" b="1" i="0" u="none" baseline="0"/>
                  <a:t>ΧΡΟΝΟΣ  (msec)</a:t>
                </a:r>
              </a:p>
            </c:rich>
          </c:tx>
          <c:layout>
            <c:manualLayout>
              <c:xMode val="factor"/>
              <c:yMode val="factor"/>
              <c:x val="0.01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00" b="1" i="0" u="none" baseline="0"/>
            </a:pPr>
          </a:p>
        </c:txPr>
        <c:crossAx val="47329939"/>
        <c:crosses val="autoZero"/>
        <c:crossBetween val="midCat"/>
        <c:dispUnits/>
      </c:valAx>
      <c:valAx>
        <c:axId val="47329939"/>
        <c:scaling>
          <c:orientation val="minMax"/>
          <c:max val="100"/>
          <c:min val="-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/>
            </a:pPr>
          </a:p>
        </c:txPr>
        <c:crossAx val="47742602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E4E4B6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8FFFF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FF"/>
                </a:solidFill>
              </a:rPr>
              <a:t>U(t)</a:t>
            </a:r>
            <a:r>
              <a:rPr lang="en-US" cap="none" sz="1925" b="1" i="0" u="none" baseline="0"/>
              <a:t>, </a:t>
            </a:r>
            <a:r>
              <a:rPr lang="en-US" cap="none" sz="1925" b="1" i="0" u="none" baseline="0">
                <a:solidFill>
                  <a:srgbClr val="FF0000"/>
                </a:solidFill>
              </a:rPr>
              <a:t>i(t)</a:t>
            </a:r>
            <a:r>
              <a:rPr lang="en-US" cap="none" sz="1925" b="1" i="0" u="none" baseline="0"/>
              <a:t>, </a:t>
            </a:r>
            <a:r>
              <a:rPr lang="en-US" cap="none" sz="1925" b="1" i="0" u="none" baseline="0">
                <a:solidFill>
                  <a:srgbClr val="FF9900"/>
                </a:solidFill>
              </a:rPr>
              <a:t>P(t)</a:t>
            </a:r>
            <a:r>
              <a:rPr lang="en-US" cap="none" sz="1925" b="1" i="0" u="none" baseline="0"/>
              <a:t>, </a:t>
            </a:r>
            <a:r>
              <a:rPr lang="en-US" cap="none" sz="1925" b="1" i="0" u="none" baseline="0">
                <a:solidFill>
                  <a:srgbClr val="800000"/>
                </a:solidFill>
              </a:rPr>
              <a:t>Pεν</a:t>
            </a:r>
            <a:r>
              <a:rPr lang="en-US" cap="none" sz="1925" b="1" i="0" u="none" baseline="0"/>
              <a:t> στην ωμικη αντισταση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1"/>
          <c:h val="0.9195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 R'!$A$47:$A$447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'u(t), i(t), p(t), στο  R'!$C$47:$C$447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3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 R'!$D$47:$D$447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'u(t), i(t), p(t), στο  R'!$E$47:$E$447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7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 R'!$A$47:$A$447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'u(t), i(t), p(t), στο  R'!$I$47:$I$447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8"/>
          <c:order val="3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 R'!$H$47:$H$447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'u(t), i(t), p(t), στο  R'!$J$47:$J$447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0"/>
          <c:order val="4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xVal>
            <c:numRef>
              <c:f>'u(t), i(t), p(t), στο  R'!$K$47:$K$447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'u(t), i(t), p(t), στο  R'!$L$47:$L$447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axId val="25458800"/>
        <c:axId val="7139121"/>
      </c:scatterChart>
      <c:valAx>
        <c:axId val="2545880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/>
                  <a:t>ΧΡΟΝΟΣ  (msec)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025" b="1" i="0" u="none" baseline="0"/>
            </a:pPr>
          </a:p>
        </c:txPr>
        <c:crossAx val="7139121"/>
        <c:crosses val="autoZero"/>
        <c:crossBetween val="midCat"/>
        <c:dispUnits/>
      </c:valAx>
      <c:valAx>
        <c:axId val="7139121"/>
        <c:scaling>
          <c:orientation val="minMax"/>
          <c:max val="2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025" b="1" i="0" u="none" baseline="0"/>
            </a:pPr>
          </a:p>
        </c:txPr>
        <c:crossAx val="25458800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C1C19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E8FFFF"/>
        </a:gs>
      </a:gsLst>
      <a:lin ang="5400000" scaled="1"/>
    </a:gra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/>
              <a:t>ΤΑΣΗ - ΡΕΥΜΑ &amp; ΙΣΧΥ ΣΤΟ ΠΗΝΙΟ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075"/>
          <c:w val="0.97375"/>
          <c:h val="0.919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 στο XL'!$A$48:$A$128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 στο XL'!$B$48:$B$128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 στο XL'!$C$48:$C$128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 στο XL'!$D$48:$D$128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5"/>
          <c:order val="2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xVal>
            <c:numRef>
              <c:f>'u(t), i(t), p(t),  στο XL'!$F$48:$F$128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 στο XL'!$G$48:$G$128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42829094"/>
        <c:axId val="55349471"/>
      </c:scatterChart>
      <c:valAx>
        <c:axId val="4282909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ΧΡΟΝΟΣ (msec)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50" b="1" i="0" u="none" baseline="0"/>
            </a:pPr>
          </a:p>
        </c:txPr>
        <c:crossAx val="55349471"/>
        <c:crosses val="autoZero"/>
        <c:crossBetween val="midCat"/>
        <c:dispUnits/>
      </c:valAx>
      <c:valAx>
        <c:axId val="55349471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50" b="1" i="0" u="none" baseline="0"/>
            </a:pPr>
          </a:p>
        </c:txPr>
        <c:crossAx val="42829094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AEDAA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AFDBDB"/>
        </a:gs>
      </a:gsLst>
      <a:lin ang="5400000" scaled="1"/>
    </a:gradFill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ΤΑΣΗ - ΡΕΥΜΑ &amp; ΙΣΧΥ ΣΤΟ ΠΥΚΝΩΤΗ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1"/>
          <c:h val="0.92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Xc'!$A$54:$A$134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στο Xc'!$B$54:$B$134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Xc'!$C$54:$C$134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στο Xc'!$D$54:$D$134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5"/>
          <c:order val="2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Xc'!$F$54:$F$134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στο Xc'!$G$54:$G$134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47840812"/>
        <c:axId val="52535069"/>
      </c:scatterChart>
      <c:valAx>
        <c:axId val="4784081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ΧΡΟΝΟΣ (msec)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1" i="0" u="none" baseline="0"/>
            </a:pPr>
          </a:p>
        </c:txPr>
        <c:crossAx val="52535069"/>
        <c:crosses val="autoZero"/>
        <c:crossBetween val="midCat"/>
        <c:dispUnits/>
      </c:valAx>
      <c:valAx>
        <c:axId val="52535069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1" i="0" u="none" baseline="0"/>
            </a:pPr>
          </a:p>
        </c:txPr>
        <c:crossAx val="47840812"/>
        <c:crosses val="autoZero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CCC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AC1C1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"/>
          <c:w val="0.916"/>
          <c:h val="0.948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3φ!$A$58:$A$98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3φ!$B$58:$B$98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3φ!$A$58:$A$98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3φ!$C$58:$C$98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3φ!$A$58:$A$98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3φ!$D$58:$D$98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32895234"/>
        <c:axId val="65725803"/>
      </c:scatterChart>
      <c:valAx>
        <c:axId val="3289523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1" i="0" u="none" baseline="0"/>
                  <a:t>ΧΡΟΝΟΣ  (msec)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65725803"/>
        <c:crosses val="autoZero"/>
        <c:crossBetween val="midCat"/>
        <c:dispUnits/>
      </c:valAx>
      <c:valAx>
        <c:axId val="65725803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75" b="1" i="0" u="none" baseline="0"/>
                  <a:t>u</a:t>
                </a:r>
                <a:r>
                  <a:rPr lang="en-US" cap="none" sz="2150" b="1" i="0" u="none" baseline="0"/>
                  <a:t>1(t),  </a:t>
                </a:r>
                <a:r>
                  <a:rPr lang="en-US" cap="none" sz="3275" b="1" i="0" u="none" baseline="0">
                    <a:solidFill>
                      <a:srgbClr val="FF0000"/>
                    </a:solidFill>
                  </a:rPr>
                  <a:t>u</a:t>
                </a:r>
                <a:r>
                  <a:rPr lang="en-US" cap="none" sz="2150" b="1" i="0" u="none" baseline="0">
                    <a:solidFill>
                      <a:srgbClr val="FF0000"/>
                    </a:solidFill>
                  </a:rPr>
                  <a:t>2(t)</a:t>
                </a:r>
                <a:r>
                  <a:rPr lang="en-US" cap="none" sz="2150" b="1" i="0" u="none" baseline="0"/>
                  <a:t> , </a:t>
                </a:r>
                <a:r>
                  <a:rPr lang="en-US" cap="none" sz="3275" b="1" i="0" u="none" baseline="0">
                    <a:solidFill>
                      <a:srgbClr val="0000FF"/>
                    </a:solidFill>
                  </a:rPr>
                  <a:t>u</a:t>
                </a:r>
                <a:r>
                  <a:rPr lang="en-US" cap="none" sz="2150" b="1" i="0" u="none" baseline="0">
                    <a:solidFill>
                      <a:srgbClr val="0000FF"/>
                    </a:solidFill>
                  </a:rPr>
                  <a:t>3(t)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2895234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FFFFCC"/>
          </a:solidFill>
          <a:prstDash val="sysDot"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2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200025</xdr:rowOff>
    </xdr:from>
    <xdr:to>
      <xdr:col>22</xdr:col>
      <xdr:colOff>581025</xdr:colOff>
      <xdr:row>40</xdr:row>
      <xdr:rowOff>133350</xdr:rowOff>
    </xdr:to>
    <xdr:graphicFrame>
      <xdr:nvGraphicFramePr>
        <xdr:cNvPr id="1" name="Chart 8"/>
        <xdr:cNvGraphicFramePr/>
      </xdr:nvGraphicFramePr>
      <xdr:xfrm>
        <a:off x="1609725" y="752475"/>
        <a:ext cx="78390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152400</xdr:rowOff>
    </xdr:from>
    <xdr:to>
      <xdr:col>22</xdr:col>
      <xdr:colOff>0</xdr:colOff>
      <xdr:row>37</xdr:row>
      <xdr:rowOff>95250</xdr:rowOff>
    </xdr:to>
    <xdr:graphicFrame>
      <xdr:nvGraphicFramePr>
        <xdr:cNvPr id="1" name="Chart 7"/>
        <xdr:cNvGraphicFramePr/>
      </xdr:nvGraphicFramePr>
      <xdr:xfrm>
        <a:off x="2505075" y="152400"/>
        <a:ext cx="707707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104775</xdr:rowOff>
    </xdr:from>
    <xdr:to>
      <xdr:col>21</xdr:col>
      <xdr:colOff>409575</xdr:colOff>
      <xdr:row>32</xdr:row>
      <xdr:rowOff>38100</xdr:rowOff>
    </xdr:to>
    <xdr:graphicFrame>
      <xdr:nvGraphicFramePr>
        <xdr:cNvPr id="1" name="Chart 6"/>
        <xdr:cNvGraphicFramePr/>
      </xdr:nvGraphicFramePr>
      <xdr:xfrm>
        <a:off x="2476500" y="104775"/>
        <a:ext cx="71247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209550</xdr:rowOff>
    </xdr:from>
    <xdr:to>
      <xdr:col>6</xdr:col>
      <xdr:colOff>200025</xdr:colOff>
      <xdr:row>9</xdr:row>
      <xdr:rowOff>19050</xdr:rowOff>
    </xdr:to>
    <xdr:grpSp>
      <xdr:nvGrpSpPr>
        <xdr:cNvPr id="1" name="Group 92"/>
        <xdr:cNvGrpSpPr>
          <a:grpSpLocks/>
        </xdr:cNvGrpSpPr>
      </xdr:nvGrpSpPr>
      <xdr:grpSpPr>
        <a:xfrm>
          <a:off x="85725" y="323850"/>
          <a:ext cx="2085975" cy="1200150"/>
          <a:chOff x="9" y="34"/>
          <a:chExt cx="219" cy="126"/>
        </a:xfrm>
        <a:solidFill>
          <a:srgbClr val="FFFFFF"/>
        </a:solidFill>
      </xdr:grpSpPr>
      <xdr:sp>
        <xdr:nvSpPr>
          <xdr:cNvPr id="2" name="AutoShape 25"/>
          <xdr:cNvSpPr>
            <a:spLocks/>
          </xdr:cNvSpPr>
        </xdr:nvSpPr>
        <xdr:spPr>
          <a:xfrm>
            <a:off x="104" y="48"/>
            <a:ext cx="7" cy="5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6"/>
          <xdr:cNvSpPr>
            <a:spLocks/>
          </xdr:cNvSpPr>
        </xdr:nvSpPr>
        <xdr:spPr>
          <a:xfrm>
            <a:off x="104" y="154"/>
            <a:ext cx="7" cy="6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7"/>
          <xdr:cNvSpPr>
            <a:spLocks/>
          </xdr:cNvSpPr>
        </xdr:nvSpPr>
        <xdr:spPr>
          <a:xfrm>
            <a:off x="9" y="79"/>
            <a:ext cx="26" cy="37"/>
          </a:xfrm>
          <a:custGeom>
            <a:pathLst>
              <a:path h="31" w="20">
                <a:moveTo>
                  <a:pt x="10" y="0"/>
                </a:moveTo>
                <a:lnTo>
                  <a:pt x="10" y="9"/>
                </a:lnTo>
                <a:lnTo>
                  <a:pt x="6" y="9"/>
                </a:lnTo>
                <a:lnTo>
                  <a:pt x="0" y="15"/>
                </a:lnTo>
                <a:lnTo>
                  <a:pt x="0" y="25"/>
                </a:lnTo>
                <a:lnTo>
                  <a:pt x="6" y="31"/>
                </a:lnTo>
                <a:lnTo>
                  <a:pt x="14" y="31"/>
                </a:lnTo>
                <a:lnTo>
                  <a:pt x="20" y="25"/>
                </a:lnTo>
                <a:lnTo>
                  <a:pt x="20" y="15"/>
                </a:lnTo>
                <a:lnTo>
                  <a:pt x="14" y="9"/>
                </a:lnTo>
                <a:lnTo>
                  <a:pt x="10" y="9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8"/>
          <xdr:cNvSpPr>
            <a:spLocks/>
          </xdr:cNvSpPr>
        </xdr:nvSpPr>
        <xdr:spPr>
          <a:xfrm>
            <a:off x="18" y="99"/>
            <a:ext cx="10" cy="8"/>
          </a:xfrm>
          <a:custGeom>
            <a:pathLst>
              <a:path h="6" w="8">
                <a:moveTo>
                  <a:pt x="8" y="0"/>
                </a:moveTo>
                <a:lnTo>
                  <a:pt x="5" y="0"/>
                </a:lnTo>
                <a:lnTo>
                  <a:pt x="3" y="6"/>
                </a:lnTo>
                <a:lnTo>
                  <a:pt x="0" y="6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9"/>
          <xdr:cNvSpPr>
            <a:spLocks/>
          </xdr:cNvSpPr>
        </xdr:nvSpPr>
        <xdr:spPr>
          <a:xfrm flipH="1">
            <a:off x="22" y="116"/>
            <a:ext cx="0" cy="13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30"/>
          <xdr:cNvSpPr>
            <a:spLocks/>
          </xdr:cNvSpPr>
        </xdr:nvSpPr>
        <xdr:spPr>
          <a:xfrm>
            <a:off x="218" y="79"/>
            <a:ext cx="10" cy="48"/>
          </a:xfrm>
          <a:custGeom>
            <a:pathLst>
              <a:path h="40" w="8">
                <a:moveTo>
                  <a:pt x="4" y="40"/>
                </a:moveTo>
                <a:lnTo>
                  <a:pt x="4" y="32"/>
                </a:lnTo>
                <a:lnTo>
                  <a:pt x="0" y="30"/>
                </a:lnTo>
                <a:lnTo>
                  <a:pt x="8" y="26"/>
                </a:lnTo>
                <a:lnTo>
                  <a:pt x="0" y="22"/>
                </a:lnTo>
                <a:lnTo>
                  <a:pt x="8" y="18"/>
                </a:lnTo>
                <a:lnTo>
                  <a:pt x="0" y="14"/>
                </a:lnTo>
                <a:lnTo>
                  <a:pt x="8" y="10"/>
                </a:lnTo>
                <a:lnTo>
                  <a:pt x="4" y="8"/>
                </a:lnTo>
                <a:lnTo>
                  <a:pt x="4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31"/>
          <xdr:cNvSpPr>
            <a:spLocks/>
          </xdr:cNvSpPr>
        </xdr:nvSpPr>
        <xdr:spPr>
          <a:xfrm>
            <a:off x="108" y="73"/>
            <a:ext cx="0" cy="1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32"/>
          <xdr:cNvSpPr>
            <a:spLocks/>
          </xdr:cNvSpPr>
        </xdr:nvSpPr>
        <xdr:spPr>
          <a:xfrm flipV="1">
            <a:off x="107" y="117"/>
            <a:ext cx="1" cy="1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33"/>
          <xdr:cNvSpPr>
            <a:spLocks/>
          </xdr:cNvSpPr>
        </xdr:nvSpPr>
        <xdr:spPr>
          <a:xfrm flipV="1">
            <a:off x="90" y="88"/>
            <a:ext cx="38" cy="27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34"/>
          <xdr:cNvSpPr>
            <a:spLocks/>
          </xdr:cNvSpPr>
        </xdr:nvSpPr>
        <xdr:spPr>
          <a:xfrm flipV="1">
            <a:off x="126" y="88"/>
            <a:ext cx="1" cy="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5"/>
          <xdr:cNvSpPr>
            <a:spLocks/>
          </xdr:cNvSpPr>
        </xdr:nvSpPr>
        <xdr:spPr>
          <a:xfrm flipH="1">
            <a:off x="121" y="88"/>
            <a:ext cx="4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36"/>
          <xdr:cNvSpPr>
            <a:spLocks/>
          </xdr:cNvSpPr>
        </xdr:nvSpPr>
        <xdr:spPr>
          <a:xfrm>
            <a:off x="92" y="88"/>
            <a:ext cx="32" cy="30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37"/>
          <xdr:cNvSpPr>
            <a:spLocks/>
          </xdr:cNvSpPr>
        </xdr:nvSpPr>
        <xdr:spPr>
          <a:xfrm>
            <a:off x="101" y="92"/>
            <a:ext cx="12" cy="4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AutoShape 38"/>
          <xdr:cNvSpPr>
            <a:spLocks/>
          </xdr:cNvSpPr>
        </xdr:nvSpPr>
        <xdr:spPr>
          <a:xfrm>
            <a:off x="125" y="50"/>
            <a:ext cx="10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39"/>
          <xdr:cNvSpPr>
            <a:spLocks/>
          </xdr:cNvSpPr>
        </xdr:nvSpPr>
        <xdr:spPr>
          <a:xfrm flipH="1">
            <a:off x="162" y="50"/>
            <a:ext cx="11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40"/>
          <xdr:cNvSpPr>
            <a:spLocks/>
          </xdr:cNvSpPr>
        </xdr:nvSpPr>
        <xdr:spPr>
          <a:xfrm flipV="1">
            <a:off x="132" y="35"/>
            <a:ext cx="38" cy="27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41"/>
          <xdr:cNvSpPr>
            <a:spLocks/>
          </xdr:cNvSpPr>
        </xdr:nvSpPr>
        <xdr:spPr>
          <a:xfrm flipV="1">
            <a:off x="169" y="35"/>
            <a:ext cx="1" cy="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2"/>
          <xdr:cNvSpPr>
            <a:spLocks/>
          </xdr:cNvSpPr>
        </xdr:nvSpPr>
        <xdr:spPr>
          <a:xfrm flipH="1">
            <a:off x="165" y="34"/>
            <a:ext cx="5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3"/>
          <xdr:cNvSpPr>
            <a:spLocks/>
          </xdr:cNvSpPr>
        </xdr:nvSpPr>
        <xdr:spPr>
          <a:xfrm>
            <a:off x="134" y="35"/>
            <a:ext cx="32" cy="30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44"/>
          <xdr:cNvSpPr>
            <a:spLocks/>
          </xdr:cNvSpPr>
        </xdr:nvSpPr>
        <xdr:spPr>
          <a:xfrm>
            <a:off x="143" y="40"/>
            <a:ext cx="12" cy="4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2" name="AutoShape 45"/>
          <xdr:cNvSpPr>
            <a:spLocks/>
          </xdr:cNvSpPr>
        </xdr:nvSpPr>
        <xdr:spPr>
          <a:xfrm>
            <a:off x="22" y="50"/>
            <a:ext cx="93" cy="29"/>
          </a:xfrm>
          <a:custGeom>
            <a:pathLst>
              <a:path h="24" w="72">
                <a:moveTo>
                  <a:pt x="0" y="24"/>
                </a:moveTo>
                <a:lnTo>
                  <a:pt x="0" y="0"/>
                </a:lnTo>
                <a:lnTo>
                  <a:pt x="72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46"/>
          <xdr:cNvSpPr>
            <a:spLocks/>
          </xdr:cNvSpPr>
        </xdr:nvSpPr>
        <xdr:spPr>
          <a:xfrm>
            <a:off x="172" y="50"/>
            <a:ext cx="51" cy="29"/>
          </a:xfrm>
          <a:custGeom>
            <a:pathLst>
              <a:path h="24" w="40">
                <a:moveTo>
                  <a:pt x="0" y="0"/>
                </a:moveTo>
                <a:lnTo>
                  <a:pt x="40" y="0"/>
                </a:lnTo>
                <a:lnTo>
                  <a:pt x="40" y="24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47"/>
          <xdr:cNvSpPr>
            <a:spLocks/>
          </xdr:cNvSpPr>
        </xdr:nvSpPr>
        <xdr:spPr>
          <a:xfrm>
            <a:off x="101" y="127"/>
            <a:ext cx="122" cy="29"/>
          </a:xfrm>
          <a:custGeom>
            <a:pathLst>
              <a:path h="24" w="96">
                <a:moveTo>
                  <a:pt x="96" y="0"/>
                </a:moveTo>
                <a:lnTo>
                  <a:pt x="96" y="24"/>
                </a:lnTo>
                <a:lnTo>
                  <a:pt x="0" y="24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48"/>
          <xdr:cNvSpPr>
            <a:spLocks/>
          </xdr:cNvSpPr>
        </xdr:nvSpPr>
        <xdr:spPr>
          <a:xfrm>
            <a:off x="107" y="127"/>
            <a:ext cx="0" cy="29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50"/>
          <xdr:cNvSpPr>
            <a:spLocks/>
          </xdr:cNvSpPr>
        </xdr:nvSpPr>
        <xdr:spPr>
          <a:xfrm flipV="1">
            <a:off x="108" y="50"/>
            <a:ext cx="0" cy="3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51"/>
          <xdr:cNvSpPr>
            <a:spLocks/>
          </xdr:cNvSpPr>
        </xdr:nvSpPr>
        <xdr:spPr>
          <a:xfrm>
            <a:off x="107" y="50"/>
            <a:ext cx="20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80"/>
          <xdr:cNvSpPr>
            <a:spLocks/>
          </xdr:cNvSpPr>
        </xdr:nvSpPr>
        <xdr:spPr>
          <a:xfrm flipH="1">
            <a:off x="22" y="156"/>
            <a:ext cx="92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81"/>
          <xdr:cNvSpPr>
            <a:spLocks/>
          </xdr:cNvSpPr>
        </xdr:nvSpPr>
        <xdr:spPr>
          <a:xfrm flipV="1">
            <a:off x="22" y="126"/>
            <a:ext cx="0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5</xdr:row>
      <xdr:rowOff>104775</xdr:rowOff>
    </xdr:from>
    <xdr:to>
      <xdr:col>23</xdr:col>
      <xdr:colOff>47625</xdr:colOff>
      <xdr:row>39</xdr:row>
      <xdr:rowOff>152400</xdr:rowOff>
    </xdr:to>
    <xdr:graphicFrame>
      <xdr:nvGraphicFramePr>
        <xdr:cNvPr id="30" name="Chart 89"/>
        <xdr:cNvGraphicFramePr/>
      </xdr:nvGraphicFramePr>
      <xdr:xfrm>
        <a:off x="2676525" y="933450"/>
        <a:ext cx="68770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19050</xdr:rowOff>
    </xdr:from>
    <xdr:to>
      <xdr:col>6</xdr:col>
      <xdr:colOff>295275</xdr:colOff>
      <xdr:row>8</xdr:row>
      <xdr:rowOff>28575</xdr:rowOff>
    </xdr:to>
    <xdr:grpSp>
      <xdr:nvGrpSpPr>
        <xdr:cNvPr id="1" name="Group 58"/>
        <xdr:cNvGrpSpPr>
          <a:grpSpLocks/>
        </xdr:cNvGrpSpPr>
      </xdr:nvGrpSpPr>
      <xdr:grpSpPr>
        <a:xfrm>
          <a:off x="161925" y="171450"/>
          <a:ext cx="2038350" cy="1333500"/>
          <a:chOff x="11" y="6"/>
          <a:chExt cx="214" cy="132"/>
        </a:xfrm>
        <a:solidFill>
          <a:srgbClr val="FFFFFF"/>
        </a:solidFill>
      </xdr:grpSpPr>
      <xdr:sp>
        <xdr:nvSpPr>
          <xdr:cNvPr id="2" name="AutoShape 19"/>
          <xdr:cNvSpPr>
            <a:spLocks/>
          </xdr:cNvSpPr>
        </xdr:nvSpPr>
        <xdr:spPr>
          <a:xfrm>
            <a:off x="107" y="22"/>
            <a:ext cx="7" cy="8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0"/>
          <xdr:cNvSpPr>
            <a:spLocks/>
          </xdr:cNvSpPr>
        </xdr:nvSpPr>
        <xdr:spPr>
          <a:xfrm>
            <a:off x="107" y="130"/>
            <a:ext cx="7" cy="8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1"/>
          <xdr:cNvSpPr>
            <a:spLocks/>
          </xdr:cNvSpPr>
        </xdr:nvSpPr>
        <xdr:spPr>
          <a:xfrm>
            <a:off x="11" y="63"/>
            <a:ext cx="26" cy="46"/>
          </a:xfrm>
          <a:custGeom>
            <a:pathLst>
              <a:path h="31" w="20">
                <a:moveTo>
                  <a:pt x="10" y="31"/>
                </a:moveTo>
                <a:lnTo>
                  <a:pt x="10" y="22"/>
                </a:lnTo>
                <a:lnTo>
                  <a:pt x="14" y="22"/>
                </a:lnTo>
                <a:lnTo>
                  <a:pt x="20" y="16"/>
                </a:lnTo>
                <a:lnTo>
                  <a:pt x="20" y="6"/>
                </a:lnTo>
                <a:lnTo>
                  <a:pt x="14" y="0"/>
                </a:lnTo>
                <a:lnTo>
                  <a:pt x="6" y="0"/>
                </a:lnTo>
                <a:lnTo>
                  <a:pt x="0" y="6"/>
                </a:lnTo>
                <a:lnTo>
                  <a:pt x="0" y="16"/>
                </a:lnTo>
                <a:lnTo>
                  <a:pt x="6" y="22"/>
                </a:lnTo>
                <a:lnTo>
                  <a:pt x="10" y="2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2"/>
          <xdr:cNvSpPr>
            <a:spLocks/>
          </xdr:cNvSpPr>
        </xdr:nvSpPr>
        <xdr:spPr>
          <a:xfrm>
            <a:off x="20" y="75"/>
            <a:ext cx="10" cy="9"/>
          </a:xfrm>
          <a:custGeom>
            <a:pathLst>
              <a:path h="6" w="8">
                <a:moveTo>
                  <a:pt x="0" y="6"/>
                </a:moveTo>
                <a:lnTo>
                  <a:pt x="3" y="6"/>
                </a:lnTo>
                <a:lnTo>
                  <a:pt x="5" y="0"/>
                </a:lnTo>
                <a:lnTo>
                  <a:pt x="8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3"/>
          <xdr:cNvSpPr>
            <a:spLocks/>
          </xdr:cNvSpPr>
        </xdr:nvSpPr>
        <xdr:spPr>
          <a:xfrm flipV="1">
            <a:off x="25" y="36"/>
            <a:ext cx="0" cy="27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24"/>
          <xdr:cNvSpPr>
            <a:spLocks/>
          </xdr:cNvSpPr>
        </xdr:nvSpPr>
        <xdr:spPr>
          <a:xfrm>
            <a:off x="110" y="49"/>
            <a:ext cx="0" cy="12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25"/>
          <xdr:cNvSpPr>
            <a:spLocks/>
          </xdr:cNvSpPr>
        </xdr:nvSpPr>
        <xdr:spPr>
          <a:xfrm flipV="1">
            <a:off x="110" y="98"/>
            <a:ext cx="0" cy="1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6"/>
          <xdr:cNvSpPr>
            <a:spLocks/>
          </xdr:cNvSpPr>
        </xdr:nvSpPr>
        <xdr:spPr>
          <a:xfrm flipV="1">
            <a:off x="91" y="61"/>
            <a:ext cx="40" cy="34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7"/>
          <xdr:cNvSpPr>
            <a:spLocks/>
          </xdr:cNvSpPr>
        </xdr:nvSpPr>
        <xdr:spPr>
          <a:xfrm flipV="1">
            <a:off x="131" y="61"/>
            <a:ext cx="0" cy="6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28"/>
          <xdr:cNvSpPr>
            <a:spLocks/>
          </xdr:cNvSpPr>
        </xdr:nvSpPr>
        <xdr:spPr>
          <a:xfrm flipH="1">
            <a:off x="125" y="61"/>
            <a:ext cx="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9"/>
          <xdr:cNvSpPr>
            <a:spLocks/>
          </xdr:cNvSpPr>
        </xdr:nvSpPr>
        <xdr:spPr>
          <a:xfrm>
            <a:off x="92" y="61"/>
            <a:ext cx="35" cy="38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30"/>
          <xdr:cNvSpPr>
            <a:spLocks/>
          </xdr:cNvSpPr>
        </xdr:nvSpPr>
        <xdr:spPr>
          <a:xfrm>
            <a:off x="103" y="70"/>
            <a:ext cx="13" cy="4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400" b="1" i="0" u="none" baseline="0">
                <a:solidFill>
                  <a:srgbClr val="0000FF"/>
                </a:solidFill>
              </a:rPr>
              <a:t>
</a:t>
            </a:r>
          </a:p>
        </xdr:txBody>
      </xdr:sp>
      <xdr:sp>
        <xdr:nvSpPr>
          <xdr:cNvPr id="14" name="AutoShape 31"/>
          <xdr:cNvSpPr>
            <a:spLocks/>
          </xdr:cNvSpPr>
        </xdr:nvSpPr>
        <xdr:spPr>
          <a:xfrm>
            <a:off x="152" y="25"/>
            <a:ext cx="10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32"/>
          <xdr:cNvSpPr>
            <a:spLocks/>
          </xdr:cNvSpPr>
        </xdr:nvSpPr>
        <xdr:spPr>
          <a:xfrm flipH="1">
            <a:off x="187" y="25"/>
            <a:ext cx="11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33"/>
          <xdr:cNvSpPr>
            <a:spLocks/>
          </xdr:cNvSpPr>
        </xdr:nvSpPr>
        <xdr:spPr>
          <a:xfrm flipV="1">
            <a:off x="160" y="7"/>
            <a:ext cx="32" cy="33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34"/>
          <xdr:cNvSpPr>
            <a:spLocks/>
          </xdr:cNvSpPr>
        </xdr:nvSpPr>
        <xdr:spPr>
          <a:xfrm flipH="1" flipV="1">
            <a:off x="193" y="6"/>
            <a:ext cx="0" cy="7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35"/>
          <xdr:cNvSpPr>
            <a:spLocks/>
          </xdr:cNvSpPr>
        </xdr:nvSpPr>
        <xdr:spPr>
          <a:xfrm flipH="1">
            <a:off x="187" y="6"/>
            <a:ext cx="8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36"/>
          <xdr:cNvSpPr>
            <a:spLocks/>
          </xdr:cNvSpPr>
        </xdr:nvSpPr>
        <xdr:spPr>
          <a:xfrm>
            <a:off x="158" y="7"/>
            <a:ext cx="32" cy="37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7"/>
          <xdr:cNvSpPr>
            <a:spLocks/>
          </xdr:cNvSpPr>
        </xdr:nvSpPr>
        <xdr:spPr>
          <a:xfrm>
            <a:off x="168" y="13"/>
            <a:ext cx="15" cy="5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</a:p>
        </xdr:txBody>
      </xdr:sp>
      <xdr:sp>
        <xdr:nvSpPr>
          <xdr:cNvPr id="21" name="AutoShape 38"/>
          <xdr:cNvSpPr>
            <a:spLocks/>
          </xdr:cNvSpPr>
        </xdr:nvSpPr>
        <xdr:spPr>
          <a:xfrm>
            <a:off x="218" y="49"/>
            <a:ext cx="7" cy="60"/>
          </a:xfrm>
          <a:custGeom>
            <a:pathLst>
              <a:path h="40" w="5">
                <a:moveTo>
                  <a:pt x="0" y="0"/>
                </a:moveTo>
                <a:lnTo>
                  <a:pt x="0" y="10"/>
                </a:lnTo>
                <a:lnTo>
                  <a:pt x="3" y="11"/>
                </a:lnTo>
                <a:lnTo>
                  <a:pt x="5" y="13"/>
                </a:lnTo>
                <a:lnTo>
                  <a:pt x="5" y="14"/>
                </a:lnTo>
                <a:lnTo>
                  <a:pt x="3" y="16"/>
                </a:lnTo>
                <a:lnTo>
                  <a:pt x="0" y="17"/>
                </a:lnTo>
                <a:lnTo>
                  <a:pt x="3" y="18"/>
                </a:lnTo>
                <a:lnTo>
                  <a:pt x="5" y="20"/>
                </a:lnTo>
                <a:lnTo>
                  <a:pt x="5" y="21"/>
                </a:lnTo>
                <a:lnTo>
                  <a:pt x="3" y="23"/>
                </a:lnTo>
                <a:lnTo>
                  <a:pt x="0" y="24"/>
                </a:lnTo>
                <a:lnTo>
                  <a:pt x="3" y="25"/>
                </a:lnTo>
                <a:lnTo>
                  <a:pt x="5" y="27"/>
                </a:lnTo>
                <a:lnTo>
                  <a:pt x="5" y="28"/>
                </a:lnTo>
                <a:lnTo>
                  <a:pt x="3" y="30"/>
                </a:lnTo>
                <a:lnTo>
                  <a:pt x="0" y="31"/>
                </a:lnTo>
                <a:lnTo>
                  <a:pt x="0" y="4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" y="25"/>
            <a:ext cx="85" cy="24"/>
          </a:xfrm>
          <a:custGeom>
            <a:pathLst>
              <a:path h="16" w="64">
                <a:moveTo>
                  <a:pt x="0" y="16"/>
                </a:moveTo>
                <a:lnTo>
                  <a:pt x="0" y="0"/>
                </a:lnTo>
                <a:lnTo>
                  <a:pt x="64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40"/>
          <xdr:cNvSpPr>
            <a:spLocks/>
          </xdr:cNvSpPr>
        </xdr:nvSpPr>
        <xdr:spPr>
          <a:xfrm>
            <a:off x="198" y="25"/>
            <a:ext cx="20" cy="24"/>
          </a:xfrm>
          <a:custGeom>
            <a:pathLst>
              <a:path h="16" w="16">
                <a:moveTo>
                  <a:pt x="0" y="0"/>
                </a:moveTo>
                <a:lnTo>
                  <a:pt x="16" y="0"/>
                </a:lnTo>
                <a:lnTo>
                  <a:pt x="16" y="16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41"/>
          <xdr:cNvSpPr>
            <a:spLocks/>
          </xdr:cNvSpPr>
        </xdr:nvSpPr>
        <xdr:spPr>
          <a:xfrm>
            <a:off x="110" y="109"/>
            <a:ext cx="108" cy="24"/>
          </a:xfrm>
          <a:custGeom>
            <a:pathLst>
              <a:path h="16" w="88">
                <a:moveTo>
                  <a:pt x="88" y="0"/>
                </a:moveTo>
                <a:lnTo>
                  <a:pt x="88" y="16"/>
                </a:lnTo>
                <a:lnTo>
                  <a:pt x="0" y="16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42"/>
          <xdr:cNvSpPr>
            <a:spLocks/>
          </xdr:cNvSpPr>
        </xdr:nvSpPr>
        <xdr:spPr>
          <a:xfrm flipV="1">
            <a:off x="110" y="25"/>
            <a:ext cx="0" cy="24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43"/>
          <xdr:cNvSpPr>
            <a:spLocks/>
          </xdr:cNvSpPr>
        </xdr:nvSpPr>
        <xdr:spPr>
          <a:xfrm>
            <a:off x="110" y="25"/>
            <a:ext cx="42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44"/>
          <xdr:cNvSpPr>
            <a:spLocks/>
          </xdr:cNvSpPr>
        </xdr:nvSpPr>
        <xdr:spPr>
          <a:xfrm>
            <a:off x="110" y="109"/>
            <a:ext cx="0" cy="24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45"/>
          <xdr:cNvSpPr>
            <a:spLocks/>
          </xdr:cNvSpPr>
        </xdr:nvSpPr>
        <xdr:spPr>
          <a:xfrm>
            <a:off x="24" y="109"/>
            <a:ext cx="85" cy="24"/>
          </a:xfrm>
          <a:custGeom>
            <a:pathLst>
              <a:path h="16" w="64">
                <a:moveTo>
                  <a:pt x="64" y="16"/>
                </a:moveTo>
                <a:lnTo>
                  <a:pt x="0" y="16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46"/>
          <xdr:cNvSpPr>
            <a:spLocks/>
          </xdr:cNvSpPr>
        </xdr:nvSpPr>
        <xdr:spPr>
          <a:xfrm>
            <a:off x="39" y="63"/>
            <a:ext cx="46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U,f
</a:t>
            </a:r>
          </a:p>
        </xdr:txBody>
      </xdr:sp>
    </xdr:grpSp>
    <xdr:clientData/>
  </xdr:twoCellAnchor>
  <xdr:twoCellAnchor>
    <xdr:from>
      <xdr:col>7</xdr:col>
      <xdr:colOff>28575</xdr:colOff>
      <xdr:row>5</xdr:row>
      <xdr:rowOff>104775</xdr:rowOff>
    </xdr:from>
    <xdr:to>
      <xdr:col>21</xdr:col>
      <xdr:colOff>390525</xdr:colOff>
      <xdr:row>39</xdr:row>
      <xdr:rowOff>104775</xdr:rowOff>
    </xdr:to>
    <xdr:graphicFrame>
      <xdr:nvGraphicFramePr>
        <xdr:cNvPr id="30" name="Chart 53"/>
        <xdr:cNvGraphicFramePr/>
      </xdr:nvGraphicFramePr>
      <xdr:xfrm>
        <a:off x="2266950" y="1095375"/>
        <a:ext cx="73533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190500</xdr:rowOff>
    </xdr:from>
    <xdr:to>
      <xdr:col>7</xdr:col>
      <xdr:colOff>0</xdr:colOff>
      <xdr:row>4</xdr:row>
      <xdr:rowOff>190500</xdr:rowOff>
    </xdr:to>
    <xdr:sp>
      <xdr:nvSpPr>
        <xdr:cNvPr id="1" name="AutoShape 58"/>
        <xdr:cNvSpPr>
          <a:spLocks/>
        </xdr:cNvSpPr>
      </xdr:nvSpPr>
      <xdr:spPr>
        <a:xfrm>
          <a:off x="2076450" y="923925"/>
          <a:ext cx="2000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104775</xdr:rowOff>
    </xdr:from>
    <xdr:to>
      <xdr:col>7</xdr:col>
      <xdr:colOff>0</xdr:colOff>
      <xdr:row>4</xdr:row>
      <xdr:rowOff>104775</xdr:rowOff>
    </xdr:to>
    <xdr:sp>
      <xdr:nvSpPr>
        <xdr:cNvPr id="2" name="AutoShape 59"/>
        <xdr:cNvSpPr>
          <a:spLocks/>
        </xdr:cNvSpPr>
      </xdr:nvSpPr>
      <xdr:spPr>
        <a:xfrm>
          <a:off x="2076450" y="838200"/>
          <a:ext cx="2000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47625</xdr:rowOff>
    </xdr:from>
    <xdr:to>
      <xdr:col>2</xdr:col>
      <xdr:colOff>66675</xdr:colOff>
      <xdr:row>2</xdr:row>
      <xdr:rowOff>123825</xdr:rowOff>
    </xdr:to>
    <xdr:sp>
      <xdr:nvSpPr>
        <xdr:cNvPr id="3" name="AutoShape 38"/>
        <xdr:cNvSpPr>
          <a:spLocks/>
        </xdr:cNvSpPr>
      </xdr:nvSpPr>
      <xdr:spPr>
        <a:xfrm>
          <a:off x="1076325" y="371475"/>
          <a:ext cx="66675" cy="76200"/>
        </a:xfrm>
        <a:prstGeom prst="ellipse">
          <a:avLst/>
        </a:prstGeom>
        <a:solidFill>
          <a:srgbClr val="3C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66675</xdr:colOff>
      <xdr:row>8</xdr:row>
      <xdr:rowOff>9525</xdr:rowOff>
    </xdr:to>
    <xdr:sp>
      <xdr:nvSpPr>
        <xdr:cNvPr id="4" name="AutoShape 39"/>
        <xdr:cNvSpPr>
          <a:spLocks/>
        </xdr:cNvSpPr>
      </xdr:nvSpPr>
      <xdr:spPr>
        <a:xfrm>
          <a:off x="1076325" y="1447800"/>
          <a:ext cx="66675" cy="76200"/>
        </a:xfrm>
        <a:prstGeom prst="ellipse">
          <a:avLst/>
        </a:prstGeom>
        <a:solidFill>
          <a:srgbClr val="3C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38100</xdr:rowOff>
    </xdr:from>
    <xdr:to>
      <xdr:col>0</xdr:col>
      <xdr:colOff>447675</xdr:colOff>
      <xdr:row>6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200025" y="771525"/>
          <a:ext cx="247650" cy="476250"/>
        </a:xfrm>
        <a:custGeom>
          <a:pathLst>
            <a:path h="31" w="20">
              <a:moveTo>
                <a:pt x="10" y="31"/>
              </a:moveTo>
              <a:lnTo>
                <a:pt x="10" y="22"/>
              </a:lnTo>
              <a:lnTo>
                <a:pt x="14" y="22"/>
              </a:lnTo>
              <a:lnTo>
                <a:pt x="20" y="16"/>
              </a:lnTo>
              <a:lnTo>
                <a:pt x="20" y="6"/>
              </a:lnTo>
              <a:lnTo>
                <a:pt x="14" y="0"/>
              </a:lnTo>
              <a:lnTo>
                <a:pt x="6" y="0"/>
              </a:lnTo>
              <a:lnTo>
                <a:pt x="0" y="6"/>
              </a:lnTo>
              <a:lnTo>
                <a:pt x="0" y="16"/>
              </a:lnTo>
              <a:lnTo>
                <a:pt x="6" y="22"/>
              </a:lnTo>
              <a:lnTo>
                <a:pt x="10" y="2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4</xdr:row>
      <xdr:rowOff>152400</xdr:rowOff>
    </xdr:from>
    <xdr:to>
      <xdr:col>0</xdr:col>
      <xdr:colOff>371475</xdr:colOff>
      <xdr:row>4</xdr:row>
      <xdr:rowOff>238125</xdr:rowOff>
    </xdr:to>
    <xdr:sp>
      <xdr:nvSpPr>
        <xdr:cNvPr id="6" name="AutoShape 41"/>
        <xdr:cNvSpPr>
          <a:spLocks/>
        </xdr:cNvSpPr>
      </xdr:nvSpPr>
      <xdr:spPr>
        <a:xfrm>
          <a:off x="276225" y="885825"/>
          <a:ext cx="95250" cy="85725"/>
        </a:xfrm>
        <a:custGeom>
          <a:pathLst>
            <a:path h="6" w="8">
              <a:moveTo>
                <a:pt x="0" y="6"/>
              </a:moveTo>
              <a:lnTo>
                <a:pt x="3" y="6"/>
              </a:lnTo>
              <a:lnTo>
                <a:pt x="5" y="0"/>
              </a:lnTo>
              <a:lnTo>
                <a:pt x="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</xdr:row>
      <xdr:rowOff>104775</xdr:rowOff>
    </xdr:from>
    <xdr:to>
      <xdr:col>0</xdr:col>
      <xdr:colOff>323850</xdr:colOff>
      <xdr:row>4</xdr:row>
      <xdr:rowOff>38100</xdr:rowOff>
    </xdr:to>
    <xdr:sp>
      <xdr:nvSpPr>
        <xdr:cNvPr id="7" name="AutoShape 42"/>
        <xdr:cNvSpPr>
          <a:spLocks/>
        </xdr:cNvSpPr>
      </xdr:nvSpPr>
      <xdr:spPr>
        <a:xfrm flipV="1">
          <a:off x="323850" y="638175"/>
          <a:ext cx="0" cy="1333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104775</xdr:rowOff>
    </xdr:from>
    <xdr:to>
      <xdr:col>2</xdr:col>
      <xdr:colOff>28575</xdr:colOff>
      <xdr:row>4</xdr:row>
      <xdr:rowOff>19050</xdr:rowOff>
    </xdr:to>
    <xdr:sp>
      <xdr:nvSpPr>
        <xdr:cNvPr id="8" name="AutoShape 43"/>
        <xdr:cNvSpPr>
          <a:spLocks/>
        </xdr:cNvSpPr>
      </xdr:nvSpPr>
      <xdr:spPr>
        <a:xfrm>
          <a:off x="1104900" y="638175"/>
          <a:ext cx="0" cy="1143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142875</xdr:rowOff>
    </xdr:from>
    <xdr:to>
      <xdr:col>2</xdr:col>
      <xdr:colOff>28575</xdr:colOff>
      <xdr:row>6</xdr:row>
      <xdr:rowOff>57150</xdr:rowOff>
    </xdr:to>
    <xdr:sp>
      <xdr:nvSpPr>
        <xdr:cNvPr id="9" name="AutoShape 44"/>
        <xdr:cNvSpPr>
          <a:spLocks/>
        </xdr:cNvSpPr>
      </xdr:nvSpPr>
      <xdr:spPr>
        <a:xfrm flipV="1">
          <a:off x="1104900" y="1133475"/>
          <a:ext cx="0" cy="1143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</xdr:row>
      <xdr:rowOff>19050</xdr:rowOff>
    </xdr:from>
    <xdr:to>
      <xdr:col>3</xdr:col>
      <xdr:colOff>19050</xdr:colOff>
      <xdr:row>5</xdr:row>
      <xdr:rowOff>114300</xdr:rowOff>
    </xdr:to>
    <xdr:sp>
      <xdr:nvSpPr>
        <xdr:cNvPr id="10" name="AutoShape 45"/>
        <xdr:cNvSpPr>
          <a:spLocks/>
        </xdr:cNvSpPr>
      </xdr:nvSpPr>
      <xdr:spPr>
        <a:xfrm flipV="1">
          <a:off x="933450" y="752475"/>
          <a:ext cx="361950" cy="352425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19050</xdr:colOff>
      <xdr:row>4</xdr:row>
      <xdr:rowOff>76200</xdr:rowOff>
    </xdr:to>
    <xdr:sp>
      <xdr:nvSpPr>
        <xdr:cNvPr id="11" name="AutoShape 46"/>
        <xdr:cNvSpPr>
          <a:spLocks/>
        </xdr:cNvSpPr>
      </xdr:nvSpPr>
      <xdr:spPr>
        <a:xfrm flipV="1">
          <a:off x="1295400" y="752475"/>
          <a:ext cx="0" cy="571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19050</xdr:rowOff>
    </xdr:from>
    <xdr:to>
      <xdr:col>3</xdr:col>
      <xdr:colOff>19050</xdr:colOff>
      <xdr:row>4</xdr:row>
      <xdr:rowOff>19050</xdr:rowOff>
    </xdr:to>
    <xdr:sp>
      <xdr:nvSpPr>
        <xdr:cNvPr id="12" name="AutoShape 47"/>
        <xdr:cNvSpPr>
          <a:spLocks/>
        </xdr:cNvSpPr>
      </xdr:nvSpPr>
      <xdr:spPr>
        <a:xfrm flipH="1">
          <a:off x="1247775" y="752475"/>
          <a:ext cx="476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</xdr:row>
      <xdr:rowOff>19050</xdr:rowOff>
    </xdr:from>
    <xdr:to>
      <xdr:col>2</xdr:col>
      <xdr:colOff>190500</xdr:colOff>
      <xdr:row>5</xdr:row>
      <xdr:rowOff>152400</xdr:rowOff>
    </xdr:to>
    <xdr:sp>
      <xdr:nvSpPr>
        <xdr:cNvPr id="13" name="AutoShape 48"/>
        <xdr:cNvSpPr>
          <a:spLocks/>
        </xdr:cNvSpPr>
      </xdr:nvSpPr>
      <xdr:spPr>
        <a:xfrm>
          <a:off x="952500" y="752475"/>
          <a:ext cx="314325" cy="390525"/>
        </a:xfrm>
        <a:prstGeom prst="ellipse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504825</xdr:colOff>
      <xdr:row>4</xdr:row>
      <xdr:rowOff>95250</xdr:rowOff>
    </xdr:from>
    <xdr:ext cx="123825" cy="514350"/>
    <xdr:sp>
      <xdr:nvSpPr>
        <xdr:cNvPr id="14" name="AutoShape 49"/>
        <xdr:cNvSpPr>
          <a:spLocks/>
        </xdr:cNvSpPr>
      </xdr:nvSpPr>
      <xdr:spPr>
        <a:xfrm>
          <a:off x="1047750" y="828675"/>
          <a:ext cx="123825" cy="514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3</xdr:col>
      <xdr:colOff>219075</xdr:colOff>
      <xdr:row>2</xdr:row>
      <xdr:rowOff>76200</xdr:rowOff>
    </xdr:from>
    <xdr:to>
      <xdr:col>4</xdr:col>
      <xdr:colOff>57150</xdr:colOff>
      <xdr:row>2</xdr:row>
      <xdr:rowOff>76200</xdr:rowOff>
    </xdr:to>
    <xdr:sp>
      <xdr:nvSpPr>
        <xdr:cNvPr id="15" name="AutoShape 50"/>
        <xdr:cNvSpPr>
          <a:spLocks/>
        </xdr:cNvSpPr>
      </xdr:nvSpPr>
      <xdr:spPr>
        <a:xfrm>
          <a:off x="1495425" y="400050"/>
          <a:ext cx="95250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</xdr:row>
      <xdr:rowOff>76200</xdr:rowOff>
    </xdr:from>
    <xdr:to>
      <xdr:col>6</xdr:col>
      <xdr:colOff>76200</xdr:colOff>
      <xdr:row>2</xdr:row>
      <xdr:rowOff>76200</xdr:rowOff>
    </xdr:to>
    <xdr:sp>
      <xdr:nvSpPr>
        <xdr:cNvPr id="16" name="AutoShape 51"/>
        <xdr:cNvSpPr>
          <a:spLocks/>
        </xdr:cNvSpPr>
      </xdr:nvSpPr>
      <xdr:spPr>
        <a:xfrm flipH="1">
          <a:off x="1885950" y="400050"/>
          <a:ext cx="95250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</xdr:row>
      <xdr:rowOff>114300</xdr:rowOff>
    </xdr:from>
    <xdr:to>
      <xdr:col>6</xdr:col>
      <xdr:colOff>28575</xdr:colOff>
      <xdr:row>3</xdr:row>
      <xdr:rowOff>19050</xdr:rowOff>
    </xdr:to>
    <xdr:sp>
      <xdr:nvSpPr>
        <xdr:cNvPr id="17" name="AutoShape 52"/>
        <xdr:cNvSpPr>
          <a:spLocks/>
        </xdr:cNvSpPr>
      </xdr:nvSpPr>
      <xdr:spPr>
        <a:xfrm flipV="1">
          <a:off x="1571625" y="228600"/>
          <a:ext cx="361950" cy="3238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114300</xdr:rowOff>
    </xdr:from>
    <xdr:to>
      <xdr:col>6</xdr:col>
      <xdr:colOff>28575</xdr:colOff>
      <xdr:row>1</xdr:row>
      <xdr:rowOff>171450</xdr:rowOff>
    </xdr:to>
    <xdr:sp>
      <xdr:nvSpPr>
        <xdr:cNvPr id="18" name="AutoShape 53"/>
        <xdr:cNvSpPr>
          <a:spLocks/>
        </xdr:cNvSpPr>
      </xdr:nvSpPr>
      <xdr:spPr>
        <a:xfrm flipV="1">
          <a:off x="1933575" y="228600"/>
          <a:ext cx="0" cy="571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</xdr:row>
      <xdr:rowOff>114300</xdr:rowOff>
    </xdr:from>
    <xdr:to>
      <xdr:col>6</xdr:col>
      <xdr:colOff>28575</xdr:colOff>
      <xdr:row>1</xdr:row>
      <xdr:rowOff>114300</xdr:rowOff>
    </xdr:to>
    <xdr:sp>
      <xdr:nvSpPr>
        <xdr:cNvPr id="19" name="AutoShape 54"/>
        <xdr:cNvSpPr>
          <a:spLocks/>
        </xdr:cNvSpPr>
      </xdr:nvSpPr>
      <xdr:spPr>
        <a:xfrm flipH="1">
          <a:off x="1885950" y="228600"/>
          <a:ext cx="476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</xdr:row>
      <xdr:rowOff>114300</xdr:rowOff>
    </xdr:from>
    <xdr:to>
      <xdr:col>5</xdr:col>
      <xdr:colOff>133350</xdr:colOff>
      <xdr:row>3</xdr:row>
      <xdr:rowOff>57150</xdr:rowOff>
    </xdr:to>
    <xdr:sp>
      <xdr:nvSpPr>
        <xdr:cNvPr id="20" name="AutoShape 55"/>
        <xdr:cNvSpPr>
          <a:spLocks/>
        </xdr:cNvSpPr>
      </xdr:nvSpPr>
      <xdr:spPr>
        <a:xfrm>
          <a:off x="1590675" y="228600"/>
          <a:ext cx="304800" cy="361950"/>
        </a:xfrm>
        <a:prstGeom prst="ellipse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142875</xdr:colOff>
      <xdr:row>1</xdr:row>
      <xdr:rowOff>180975</xdr:rowOff>
    </xdr:from>
    <xdr:ext cx="123825" cy="514350"/>
    <xdr:sp>
      <xdr:nvSpPr>
        <xdr:cNvPr id="21" name="AutoShape 56"/>
        <xdr:cNvSpPr>
          <a:spLocks/>
        </xdr:cNvSpPr>
      </xdr:nvSpPr>
      <xdr:spPr>
        <a:xfrm>
          <a:off x="1676400" y="295275"/>
          <a:ext cx="123825" cy="514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6</xdr:col>
      <xdr:colOff>276225</xdr:colOff>
      <xdr:row>4</xdr:row>
      <xdr:rowOff>190500</xdr:rowOff>
    </xdr:from>
    <xdr:to>
      <xdr:col>6</xdr:col>
      <xdr:colOff>276225</xdr:colOff>
      <xdr:row>6</xdr:row>
      <xdr:rowOff>57150</xdr:rowOff>
    </xdr:to>
    <xdr:sp>
      <xdr:nvSpPr>
        <xdr:cNvPr id="22" name="AutoShape 57"/>
        <xdr:cNvSpPr>
          <a:spLocks/>
        </xdr:cNvSpPr>
      </xdr:nvSpPr>
      <xdr:spPr>
        <a:xfrm flipV="1">
          <a:off x="2181225" y="923925"/>
          <a:ext cx="0" cy="3238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</xdr:row>
      <xdr:rowOff>66675</xdr:rowOff>
    </xdr:from>
    <xdr:to>
      <xdr:col>6</xdr:col>
      <xdr:colOff>276225</xdr:colOff>
      <xdr:row>4</xdr:row>
      <xdr:rowOff>114300</xdr:rowOff>
    </xdr:to>
    <xdr:sp>
      <xdr:nvSpPr>
        <xdr:cNvPr id="23" name="AutoShape 60"/>
        <xdr:cNvSpPr>
          <a:spLocks/>
        </xdr:cNvSpPr>
      </xdr:nvSpPr>
      <xdr:spPr>
        <a:xfrm flipV="1">
          <a:off x="2181225" y="600075"/>
          <a:ext cx="0" cy="2476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76200</xdr:rowOff>
    </xdr:from>
    <xdr:to>
      <xdr:col>2</xdr:col>
      <xdr:colOff>28575</xdr:colOff>
      <xdr:row>3</xdr:row>
      <xdr:rowOff>104775</xdr:rowOff>
    </xdr:to>
    <xdr:sp>
      <xdr:nvSpPr>
        <xdr:cNvPr id="24" name="AutoShape 61"/>
        <xdr:cNvSpPr>
          <a:spLocks/>
        </xdr:cNvSpPr>
      </xdr:nvSpPr>
      <xdr:spPr>
        <a:xfrm>
          <a:off x="323850" y="400050"/>
          <a:ext cx="781050" cy="238125"/>
        </a:xfrm>
        <a:custGeom>
          <a:pathLst>
            <a:path h="16" w="64">
              <a:moveTo>
                <a:pt x="0" y="16"/>
              </a:moveTo>
              <a:lnTo>
                <a:pt x="0" y="0"/>
              </a:lnTo>
              <a:lnTo>
                <a:pt x="6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76200</xdr:rowOff>
    </xdr:from>
    <xdr:to>
      <xdr:col>6</xdr:col>
      <xdr:colOff>276225</xdr:colOff>
      <xdr:row>3</xdr:row>
      <xdr:rowOff>104775</xdr:rowOff>
    </xdr:to>
    <xdr:sp>
      <xdr:nvSpPr>
        <xdr:cNvPr id="25" name="AutoShape 62"/>
        <xdr:cNvSpPr>
          <a:spLocks/>
        </xdr:cNvSpPr>
      </xdr:nvSpPr>
      <xdr:spPr>
        <a:xfrm>
          <a:off x="1981200" y="400050"/>
          <a:ext cx="200025" cy="238125"/>
        </a:xfrm>
        <a:custGeom>
          <a:pathLst>
            <a:path h="16" w="16">
              <a:moveTo>
                <a:pt x="0" y="0"/>
              </a:moveTo>
              <a:lnTo>
                <a:pt x="16" y="0"/>
              </a:lnTo>
              <a:lnTo>
                <a:pt x="16" y="1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57150</xdr:rowOff>
    </xdr:from>
    <xdr:to>
      <xdr:col>6</xdr:col>
      <xdr:colOff>276225</xdr:colOff>
      <xdr:row>7</xdr:row>
      <xdr:rowOff>123825</xdr:rowOff>
    </xdr:to>
    <xdr:sp>
      <xdr:nvSpPr>
        <xdr:cNvPr id="26" name="AutoShape 63"/>
        <xdr:cNvSpPr>
          <a:spLocks/>
        </xdr:cNvSpPr>
      </xdr:nvSpPr>
      <xdr:spPr>
        <a:xfrm>
          <a:off x="1104900" y="1247775"/>
          <a:ext cx="1076325" cy="228600"/>
        </a:xfrm>
        <a:custGeom>
          <a:pathLst>
            <a:path h="16" w="88">
              <a:moveTo>
                <a:pt x="88" y="0"/>
              </a:moveTo>
              <a:lnTo>
                <a:pt x="88" y="16"/>
              </a:lnTo>
              <a:lnTo>
                <a:pt x="0" y="1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76200</xdr:rowOff>
    </xdr:from>
    <xdr:to>
      <xdr:col>2</xdr:col>
      <xdr:colOff>28575</xdr:colOff>
      <xdr:row>3</xdr:row>
      <xdr:rowOff>104775</xdr:rowOff>
    </xdr:to>
    <xdr:sp>
      <xdr:nvSpPr>
        <xdr:cNvPr id="27" name="AutoShape 64"/>
        <xdr:cNvSpPr>
          <a:spLocks/>
        </xdr:cNvSpPr>
      </xdr:nvSpPr>
      <xdr:spPr>
        <a:xfrm flipV="1">
          <a:off x="1104900" y="400050"/>
          <a:ext cx="0" cy="238125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76200</xdr:rowOff>
    </xdr:from>
    <xdr:to>
      <xdr:col>3</xdr:col>
      <xdr:colOff>219075</xdr:colOff>
      <xdr:row>2</xdr:row>
      <xdr:rowOff>76200</xdr:rowOff>
    </xdr:to>
    <xdr:sp>
      <xdr:nvSpPr>
        <xdr:cNvPr id="28" name="AutoShape 65"/>
        <xdr:cNvSpPr>
          <a:spLocks/>
        </xdr:cNvSpPr>
      </xdr:nvSpPr>
      <xdr:spPr>
        <a:xfrm>
          <a:off x="1104900" y="400050"/>
          <a:ext cx="3905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57150</xdr:rowOff>
    </xdr:from>
    <xdr:to>
      <xdr:col>2</xdr:col>
      <xdr:colOff>28575</xdr:colOff>
      <xdr:row>7</xdr:row>
      <xdr:rowOff>123825</xdr:rowOff>
    </xdr:to>
    <xdr:sp>
      <xdr:nvSpPr>
        <xdr:cNvPr id="29" name="AutoShape 66"/>
        <xdr:cNvSpPr>
          <a:spLocks/>
        </xdr:cNvSpPr>
      </xdr:nvSpPr>
      <xdr:spPr>
        <a:xfrm>
          <a:off x="1104900" y="1247775"/>
          <a:ext cx="0" cy="2286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</xdr:row>
      <xdr:rowOff>57150</xdr:rowOff>
    </xdr:from>
    <xdr:to>
      <xdr:col>2</xdr:col>
      <xdr:colOff>28575</xdr:colOff>
      <xdr:row>7</xdr:row>
      <xdr:rowOff>123825</xdr:rowOff>
    </xdr:to>
    <xdr:sp>
      <xdr:nvSpPr>
        <xdr:cNvPr id="30" name="AutoShape 67"/>
        <xdr:cNvSpPr>
          <a:spLocks/>
        </xdr:cNvSpPr>
      </xdr:nvSpPr>
      <xdr:spPr>
        <a:xfrm>
          <a:off x="323850" y="1247775"/>
          <a:ext cx="781050" cy="228600"/>
        </a:xfrm>
        <a:custGeom>
          <a:pathLst>
            <a:path h="16" w="64">
              <a:moveTo>
                <a:pt x="64" y="16"/>
              </a:moveTo>
              <a:lnTo>
                <a:pt x="0" y="16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4</xdr:row>
      <xdr:rowOff>38100</xdr:rowOff>
    </xdr:from>
    <xdr:to>
      <xdr:col>1</xdr:col>
      <xdr:colOff>381000</xdr:colOff>
      <xdr:row>5</xdr:row>
      <xdr:rowOff>85725</xdr:rowOff>
    </xdr:to>
    <xdr:sp>
      <xdr:nvSpPr>
        <xdr:cNvPr id="31" name="AutoShape 68"/>
        <xdr:cNvSpPr>
          <a:spLocks/>
        </xdr:cNvSpPr>
      </xdr:nvSpPr>
      <xdr:spPr>
        <a:xfrm>
          <a:off x="466725" y="771525"/>
          <a:ext cx="4572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U,f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85725</xdr:colOff>
      <xdr:row>6</xdr:row>
      <xdr:rowOff>28575</xdr:rowOff>
    </xdr:from>
    <xdr:to>
      <xdr:col>28</xdr:col>
      <xdr:colOff>466725</xdr:colOff>
      <xdr:row>39</xdr:row>
      <xdr:rowOff>152400</xdr:rowOff>
    </xdr:to>
    <xdr:graphicFrame>
      <xdr:nvGraphicFramePr>
        <xdr:cNvPr id="32" name="Chart 69"/>
        <xdr:cNvGraphicFramePr/>
      </xdr:nvGraphicFramePr>
      <xdr:xfrm>
        <a:off x="2362200" y="1219200"/>
        <a:ext cx="72009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66675</xdr:rowOff>
    </xdr:from>
    <xdr:to>
      <xdr:col>17</xdr:col>
      <xdr:colOff>219075</xdr:colOff>
      <xdr:row>38</xdr:row>
      <xdr:rowOff>114300</xdr:rowOff>
    </xdr:to>
    <xdr:graphicFrame>
      <xdr:nvGraphicFramePr>
        <xdr:cNvPr id="1" name="Chart 3"/>
        <xdr:cNvGraphicFramePr/>
      </xdr:nvGraphicFramePr>
      <xdr:xfrm>
        <a:off x="1314450" y="914400"/>
        <a:ext cx="76771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77"/>
  <sheetViews>
    <sheetView showGridLines="0" showRowColHeaders="0" tabSelected="1" workbookViewId="0" topLeftCell="B1">
      <selection activeCell="R5" sqref="R5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6.140625" style="0" customWidth="1"/>
    <col min="4" max="4" width="8.57421875" style="0" customWidth="1"/>
    <col min="5" max="5" width="4.28125" style="0" customWidth="1"/>
    <col min="6" max="6" width="4.7109375" style="0" customWidth="1"/>
    <col min="8" max="8" width="7.00390625" style="0" customWidth="1"/>
    <col min="9" max="10" width="4.57421875" style="0" customWidth="1"/>
    <col min="11" max="11" width="6.00390625" style="0" customWidth="1"/>
    <col min="12" max="13" width="2.8515625" style="0" customWidth="1"/>
    <col min="14" max="14" width="9.140625" style="0" hidden="1" customWidth="1"/>
    <col min="15" max="15" width="2.28125" style="0" customWidth="1"/>
    <col min="16" max="16" width="6.140625" style="0" customWidth="1"/>
  </cols>
  <sheetData>
    <row r="2" spans="7:17" ht="18">
      <c r="G2" s="5" t="s">
        <v>6</v>
      </c>
      <c r="H2" s="18">
        <f>B5</f>
        <v>60</v>
      </c>
      <c r="I2" s="18" t="s">
        <v>11</v>
      </c>
      <c r="J2" s="18" t="s">
        <v>7</v>
      </c>
      <c r="K2" s="19">
        <f>C5</f>
        <v>50</v>
      </c>
      <c r="L2" s="18" t="s">
        <v>8</v>
      </c>
      <c r="M2" s="20" t="s">
        <v>25</v>
      </c>
      <c r="N2" s="20"/>
      <c r="O2" s="20" t="s">
        <v>26</v>
      </c>
      <c r="P2" s="33">
        <f>D5</f>
        <v>0</v>
      </c>
      <c r="Q2" s="20" t="s">
        <v>21</v>
      </c>
    </row>
    <row r="4" spans="2:9" ht="18">
      <c r="B4" s="13" t="s">
        <v>1</v>
      </c>
      <c r="C4" s="12" t="s">
        <v>22</v>
      </c>
      <c r="D4" s="31" t="s">
        <v>33</v>
      </c>
      <c r="G4" s="15" t="s">
        <v>24</v>
      </c>
      <c r="H4" s="17">
        <f>H2/(2^(1/2))</f>
        <v>42.426406871192846</v>
      </c>
      <c r="I4" s="16" t="s">
        <v>1</v>
      </c>
    </row>
    <row r="5" spans="2:4" ht="12.75">
      <c r="B5" s="30">
        <f>A52</f>
        <v>60</v>
      </c>
      <c r="C5" s="26">
        <f>B52</f>
        <v>50</v>
      </c>
      <c r="D5" s="32">
        <f>C52-180</f>
        <v>0</v>
      </c>
    </row>
    <row r="9" spans="4:5" ht="15.75">
      <c r="D9" s="92" t="s">
        <v>23</v>
      </c>
      <c r="E9" s="92"/>
    </row>
    <row r="43" ht="12" customHeight="1"/>
    <row r="44" ht="12.75" hidden="1"/>
    <row r="52" spans="1:4" ht="12.75">
      <c r="A52">
        <f>100-A53</f>
        <v>60</v>
      </c>
      <c r="B52" s="87">
        <f>100-B53</f>
        <v>50</v>
      </c>
      <c r="C52" s="87">
        <f>360-C53</f>
        <v>180</v>
      </c>
      <c r="D52" s="87" t="b">
        <v>1</v>
      </c>
    </row>
    <row r="53" spans="1:4" ht="12.75">
      <c r="A53">
        <v>40</v>
      </c>
      <c r="B53" s="87">
        <v>50</v>
      </c>
      <c r="C53" s="87">
        <v>180</v>
      </c>
      <c r="D53" s="87"/>
    </row>
    <row r="54" spans="2:4" ht="12.75">
      <c r="B54" s="87"/>
      <c r="C54" s="87"/>
      <c r="D54" s="87"/>
    </row>
    <row r="55" spans="2:4" ht="12.75">
      <c r="B55" s="87"/>
      <c r="C55" s="87"/>
      <c r="D55" s="87"/>
    </row>
    <row r="56" spans="2:4" ht="12.75">
      <c r="B56" s="87"/>
      <c r="C56" s="87"/>
      <c r="D56" s="87"/>
    </row>
    <row r="57" spans="2:4" ht="12.75">
      <c r="B57" s="87"/>
      <c r="C57" s="87"/>
      <c r="D57" s="87"/>
    </row>
    <row r="58" spans="2:4" ht="12.75">
      <c r="B58" s="87"/>
      <c r="C58" s="87"/>
      <c r="D58" s="87"/>
    </row>
    <row r="59" spans="2:4" ht="12.75">
      <c r="B59" s="87"/>
      <c r="C59" s="87"/>
      <c r="D59" s="87"/>
    </row>
    <row r="60" spans="2:4" ht="12.75">
      <c r="B60" s="87"/>
      <c r="C60" s="87"/>
      <c r="D60" s="87"/>
    </row>
    <row r="61" spans="2:4" ht="12.75">
      <c r="B61" s="87"/>
      <c r="C61" s="87"/>
      <c r="D61" s="87"/>
    </row>
    <row r="62" spans="2:4" ht="12.75">
      <c r="B62" s="87"/>
      <c r="C62" s="87"/>
      <c r="D62" s="87"/>
    </row>
    <row r="63" spans="2:4" ht="12.75">
      <c r="B63" s="87"/>
      <c r="C63" s="87"/>
      <c r="D63" s="87"/>
    </row>
    <row r="64" spans="2:4" ht="12.75">
      <c r="B64" s="87"/>
      <c r="C64" s="87"/>
      <c r="D64" s="87"/>
    </row>
    <row r="65" spans="2:4" ht="12.75">
      <c r="B65" s="87"/>
      <c r="C65" s="87"/>
      <c r="D65" s="87"/>
    </row>
    <row r="66" spans="2:4" ht="12.75">
      <c r="B66" s="87"/>
      <c r="C66" s="87"/>
      <c r="D66" s="87"/>
    </row>
    <row r="67" spans="1:4" ht="12.75">
      <c r="A67" s="14"/>
      <c r="B67" s="87"/>
      <c r="C67" s="87"/>
      <c r="D67" s="87"/>
    </row>
    <row r="68" spans="1:4" ht="12.75">
      <c r="A68" s="1">
        <v>0</v>
      </c>
      <c r="B68" s="87">
        <f>$A$52*SIN(2*3.1416*$B$52*A68/1000+(2*3.1416*$D$5/360))</f>
        <v>0</v>
      </c>
      <c r="C68" s="87">
        <f>$B$5/(2^(1/2))*$D$52</f>
        <v>42.426406871192846</v>
      </c>
      <c r="D68" s="86">
        <f>A68*$D$52</f>
        <v>0</v>
      </c>
    </row>
    <row r="69" spans="1:4" ht="12.75">
      <c r="A69" s="1">
        <v>0.5</v>
      </c>
      <c r="B69" s="87">
        <f aca="true" t="shared" si="0" ref="B69:B132">$A$52*SIN(2*3.1416*$B$52*A69/1000+(2*3.1416*$D$5/360))</f>
        <v>9.386089670304338</v>
      </c>
      <c r="C69" s="87">
        <f aca="true" t="shared" si="1" ref="C69:C132">$B$5/(2^(1/2))*$D$52</f>
        <v>42.426406871192846</v>
      </c>
      <c r="D69" s="86">
        <f>A69*$D$52</f>
        <v>0.5</v>
      </c>
    </row>
    <row r="70" spans="1:4" ht="12.75">
      <c r="A70" s="1">
        <v>1</v>
      </c>
      <c r="B70" s="87">
        <f t="shared" si="0"/>
        <v>18.54106158359963</v>
      </c>
      <c r="C70" s="87">
        <f t="shared" si="1"/>
        <v>42.426406871192846</v>
      </c>
      <c r="D70" s="86">
        <f aca="true" t="shared" si="2" ref="D70:D133">A70*$D$52</f>
        <v>1</v>
      </c>
    </row>
    <row r="71" spans="1:4" ht="12.75">
      <c r="A71" s="1">
        <v>1.5</v>
      </c>
      <c r="B71" s="87">
        <f t="shared" si="0"/>
        <v>27.23948889565108</v>
      </c>
      <c r="C71" s="87">
        <f t="shared" si="1"/>
        <v>42.426406871192846</v>
      </c>
      <c r="D71" s="86">
        <f t="shared" si="2"/>
        <v>1.5</v>
      </c>
    </row>
    <row r="72" spans="1:4" ht="12.75">
      <c r="A72" s="1">
        <v>2</v>
      </c>
      <c r="B72" s="87">
        <f t="shared" si="0"/>
        <v>35.26718645795878</v>
      </c>
      <c r="C72" s="87">
        <f t="shared" si="1"/>
        <v>42.426406871192846</v>
      </c>
      <c r="D72" s="86">
        <f t="shared" si="2"/>
        <v>2</v>
      </c>
    </row>
    <row r="73" spans="1:4" ht="12.75">
      <c r="A73" s="1">
        <v>2.5</v>
      </c>
      <c r="B73" s="87">
        <f t="shared" si="0"/>
        <v>42.42648479156841</v>
      </c>
      <c r="C73" s="87">
        <f t="shared" si="1"/>
        <v>42.426406871192846</v>
      </c>
      <c r="D73" s="86">
        <f t="shared" si="2"/>
        <v>2.5</v>
      </c>
    </row>
    <row r="74" spans="1:4" ht="12.75">
      <c r="A74" s="1">
        <v>3</v>
      </c>
      <c r="B74" s="87">
        <f t="shared" si="0"/>
        <v>48.541097388387335</v>
      </c>
      <c r="C74" s="87">
        <f t="shared" si="1"/>
        <v>42.426406871192846</v>
      </c>
      <c r="D74" s="86">
        <f t="shared" si="2"/>
        <v>3</v>
      </c>
    </row>
    <row r="75" spans="1:4" ht="12.75">
      <c r="A75" s="1">
        <v>3.5</v>
      </c>
      <c r="B75" s="87">
        <f t="shared" si="0"/>
        <v>53.46046149033461</v>
      </c>
      <c r="C75" s="87">
        <f t="shared" si="1"/>
        <v>42.426406871192846</v>
      </c>
      <c r="D75" s="86">
        <f t="shared" si="2"/>
        <v>3.5</v>
      </c>
    </row>
    <row r="76" spans="1:4" ht="12.75">
      <c r="A76" s="1">
        <v>4</v>
      </c>
      <c r="B76" s="87">
        <f t="shared" si="0"/>
        <v>57.063445461437276</v>
      </c>
      <c r="C76" s="87">
        <f t="shared" si="1"/>
        <v>42.426406871192846</v>
      </c>
      <c r="D76" s="86">
        <f t="shared" si="2"/>
        <v>4</v>
      </c>
    </row>
    <row r="77" spans="1:4" ht="12.75">
      <c r="A77" s="1">
        <v>4.5</v>
      </c>
      <c r="B77" s="87">
        <f t="shared" si="0"/>
        <v>59.2613314646417</v>
      </c>
      <c r="C77" s="87">
        <f t="shared" si="1"/>
        <v>42.426406871192846</v>
      </c>
      <c r="D77" s="86">
        <f t="shared" si="2"/>
        <v>4.5</v>
      </c>
    </row>
    <row r="78" spans="1:4" ht="12.75">
      <c r="A78" s="1">
        <v>5</v>
      </c>
      <c r="B78" s="87">
        <f t="shared" si="0"/>
        <v>59.999999999595225</v>
      </c>
      <c r="C78" s="87">
        <f t="shared" si="1"/>
        <v>42.426406871192846</v>
      </c>
      <c r="D78" s="86">
        <f t="shared" si="2"/>
        <v>5</v>
      </c>
    </row>
    <row r="79" spans="1:4" ht="12.75">
      <c r="A79" s="1">
        <v>5.5</v>
      </c>
      <c r="B79" s="87">
        <f t="shared" si="0"/>
        <v>59.26126251057675</v>
      </c>
      <c r="C79" s="87">
        <f t="shared" si="1"/>
        <v>42.426406871192846</v>
      </c>
      <c r="D79" s="86">
        <f t="shared" si="2"/>
        <v>5.5</v>
      </c>
    </row>
    <row r="80" spans="1:4" ht="12.75">
      <c r="A80" s="1">
        <v>6</v>
      </c>
      <c r="B80" s="87">
        <f t="shared" si="0"/>
        <v>57.06330925119322</v>
      </c>
      <c r="C80" s="87">
        <f t="shared" si="1"/>
        <v>42.426406871192846</v>
      </c>
      <c r="D80" s="86">
        <f t="shared" si="2"/>
        <v>6</v>
      </c>
    </row>
    <row r="81" spans="1:4" ht="12.75">
      <c r="A81" s="1">
        <v>6.5</v>
      </c>
      <c r="B81" s="87">
        <f t="shared" si="0"/>
        <v>53.46026137787537</v>
      </c>
      <c r="C81" s="87">
        <f t="shared" si="1"/>
        <v>42.426406871192846</v>
      </c>
      <c r="D81" s="86">
        <f t="shared" si="2"/>
        <v>6.5</v>
      </c>
    </row>
    <row r="82" spans="1:4" ht="12.75">
      <c r="A82" s="1">
        <v>7</v>
      </c>
      <c r="B82" s="87">
        <f t="shared" si="0"/>
        <v>48.54083830116879</v>
      </c>
      <c r="C82" s="87">
        <f t="shared" si="1"/>
        <v>42.426406871192846</v>
      </c>
      <c r="D82" s="86">
        <f t="shared" si="2"/>
        <v>7</v>
      </c>
    </row>
    <row r="83" spans="1:4" ht="12.75">
      <c r="A83" s="1">
        <v>7.5</v>
      </c>
      <c r="B83" s="87">
        <f t="shared" si="0"/>
        <v>42.42617310920751</v>
      </c>
      <c r="C83" s="87">
        <f t="shared" si="1"/>
        <v>42.426406871192846</v>
      </c>
      <c r="D83" s="86">
        <f t="shared" si="2"/>
        <v>7.5</v>
      </c>
    </row>
    <row r="84" spans="1:4" ht="12.75">
      <c r="A84" s="1">
        <v>8</v>
      </c>
      <c r="B84" s="87">
        <f t="shared" si="0"/>
        <v>35.26682985514548</v>
      </c>
      <c r="C84" s="87">
        <f t="shared" si="1"/>
        <v>42.426406871192846</v>
      </c>
      <c r="D84" s="86">
        <f t="shared" si="2"/>
        <v>8</v>
      </c>
    </row>
    <row r="85" spans="1:4" ht="12.75">
      <c r="A85" s="1">
        <v>8.5</v>
      </c>
      <c r="B85" s="87">
        <f t="shared" si="0"/>
        <v>27.239096153171154</v>
      </c>
      <c r="C85" s="87">
        <f t="shared" si="1"/>
        <v>42.426406871192846</v>
      </c>
      <c r="D85" s="86">
        <f t="shared" si="2"/>
        <v>8.5</v>
      </c>
    </row>
    <row r="86" spans="1:4" ht="12.75">
      <c r="A86" s="1">
        <v>9</v>
      </c>
      <c r="B86" s="87">
        <f t="shared" si="0"/>
        <v>18.54064237212148</v>
      </c>
      <c r="C86" s="87">
        <f t="shared" si="1"/>
        <v>42.426406871192846</v>
      </c>
      <c r="D86" s="86">
        <f t="shared" si="2"/>
        <v>9</v>
      </c>
    </row>
    <row r="87" spans="1:4" ht="12.75">
      <c r="A87" s="1">
        <v>9.5</v>
      </c>
      <c r="B87" s="87">
        <f t="shared" si="0"/>
        <v>9.385654312254037</v>
      </c>
      <c r="C87" s="87">
        <f t="shared" si="1"/>
        <v>42.426406871192846</v>
      </c>
      <c r="D87" s="86">
        <f t="shared" si="2"/>
        <v>9.5</v>
      </c>
    </row>
    <row r="88" spans="1:4" ht="12.75">
      <c r="A88" s="1">
        <v>10</v>
      </c>
      <c r="B88" s="87">
        <f t="shared" si="0"/>
        <v>-0.0004407846123719669</v>
      </c>
      <c r="C88" s="87">
        <f t="shared" si="1"/>
        <v>42.426406871192846</v>
      </c>
      <c r="D88" s="86">
        <f t="shared" si="2"/>
        <v>10</v>
      </c>
    </row>
    <row r="89" spans="1:4" ht="12.75">
      <c r="A89" s="1">
        <v>10.5</v>
      </c>
      <c r="B89" s="87">
        <f t="shared" si="0"/>
        <v>-9.386525027848114</v>
      </c>
      <c r="C89" s="87">
        <f t="shared" si="1"/>
        <v>42.426406871192846</v>
      </c>
      <c r="D89" s="86">
        <f t="shared" si="2"/>
        <v>10.5</v>
      </c>
    </row>
    <row r="90" spans="1:4" ht="12.75">
      <c r="A90" s="1">
        <v>11</v>
      </c>
      <c r="B90" s="87">
        <f t="shared" si="0"/>
        <v>-18.54148079407713</v>
      </c>
      <c r="C90" s="87">
        <f t="shared" si="1"/>
        <v>42.426406871192846</v>
      </c>
      <c r="D90" s="86">
        <f t="shared" si="2"/>
        <v>11</v>
      </c>
    </row>
    <row r="91" spans="1:4" ht="12.75">
      <c r="A91" s="1">
        <v>11.5</v>
      </c>
      <c r="B91" s="87">
        <f t="shared" si="0"/>
        <v>-27.239881636660915</v>
      </c>
      <c r="C91" s="87">
        <f t="shared" si="1"/>
        <v>42.426406871192846</v>
      </c>
      <c r="D91" s="86">
        <f t="shared" si="2"/>
        <v>11.5</v>
      </c>
    </row>
    <row r="92" spans="1:4" ht="12.75">
      <c r="A92" s="1">
        <v>12</v>
      </c>
      <c r="B92" s="87">
        <f t="shared" si="0"/>
        <v>-35.2675430588687</v>
      </c>
      <c r="C92" s="87">
        <f t="shared" si="1"/>
        <v>42.426406871192846</v>
      </c>
      <c r="D92" s="86">
        <f t="shared" si="2"/>
        <v>12</v>
      </c>
    </row>
    <row r="93" spans="1:4" ht="12.75">
      <c r="A93" s="1">
        <v>12.5</v>
      </c>
      <c r="B93" s="87">
        <f t="shared" si="0"/>
        <v>-42.426796471639555</v>
      </c>
      <c r="C93" s="87">
        <f t="shared" si="1"/>
        <v>42.426406871192846</v>
      </c>
      <c r="D93" s="86">
        <f t="shared" si="2"/>
        <v>12.5</v>
      </c>
    </row>
    <row r="94" spans="1:4" ht="12.75">
      <c r="A94" s="1">
        <v>13</v>
      </c>
      <c r="B94" s="87">
        <f t="shared" si="0"/>
        <v>-48.541356472986116</v>
      </c>
      <c r="C94" s="87">
        <f t="shared" si="1"/>
        <v>42.426406871192846</v>
      </c>
      <c r="D94" s="86">
        <f t="shared" si="2"/>
        <v>13</v>
      </c>
    </row>
    <row r="95" spans="1:4" ht="12.75">
      <c r="A95" s="1">
        <v>13.5</v>
      </c>
      <c r="B95" s="87">
        <f t="shared" si="0"/>
        <v>-53.46066159990861</v>
      </c>
      <c r="C95" s="87">
        <f t="shared" si="1"/>
        <v>42.426406871192846</v>
      </c>
      <c r="D95" s="86">
        <f t="shared" si="2"/>
        <v>13.5</v>
      </c>
    </row>
    <row r="96" spans="1:4" ht="12.75">
      <c r="A96" s="1">
        <v>14</v>
      </c>
      <c r="B96" s="87">
        <f t="shared" si="0"/>
        <v>-57.06358166860163</v>
      </c>
      <c r="C96" s="87">
        <f t="shared" si="1"/>
        <v>42.426406871192846</v>
      </c>
      <c r="D96" s="86">
        <f t="shared" si="2"/>
        <v>14</v>
      </c>
    </row>
    <row r="97" spans="1:4" ht="12.75">
      <c r="A97" s="1">
        <v>14.5</v>
      </c>
      <c r="B97" s="87">
        <f t="shared" si="0"/>
        <v>-59.26140041550834</v>
      </c>
      <c r="C97" s="87">
        <f t="shared" si="1"/>
        <v>42.426406871192846</v>
      </c>
      <c r="D97" s="86">
        <f t="shared" si="2"/>
        <v>14.5</v>
      </c>
    </row>
    <row r="98" spans="1:4" ht="12.75">
      <c r="A98" s="1">
        <v>15</v>
      </c>
      <c r="B98" s="87">
        <f t="shared" si="0"/>
        <v>-59.99999999635704</v>
      </c>
      <c r="C98" s="87">
        <f t="shared" si="1"/>
        <v>42.426406871192846</v>
      </c>
      <c r="D98" s="86">
        <f t="shared" si="2"/>
        <v>15</v>
      </c>
    </row>
    <row r="99" spans="1:4" ht="12.75">
      <c r="A99" s="1">
        <v>15.5</v>
      </c>
      <c r="B99" s="87">
        <f t="shared" si="0"/>
        <v>-59.26119355331348</v>
      </c>
      <c r="C99" s="87">
        <f t="shared" si="1"/>
        <v>42.426406871192846</v>
      </c>
      <c r="D99" s="86">
        <f t="shared" si="2"/>
        <v>15.5</v>
      </c>
    </row>
    <row r="100" spans="1:4" ht="12.75">
      <c r="A100" s="1">
        <v>16</v>
      </c>
      <c r="B100" s="87">
        <f t="shared" si="0"/>
        <v>-57.06317303786946</v>
      </c>
      <c r="C100" s="87">
        <f t="shared" si="1"/>
        <v>42.426406871192846</v>
      </c>
      <c r="D100" s="86">
        <f t="shared" si="2"/>
        <v>16</v>
      </c>
    </row>
    <row r="101" spans="1:4" ht="12.75">
      <c r="A101" s="1">
        <v>16.5</v>
      </c>
      <c r="B101" s="87">
        <f t="shared" si="0"/>
        <v>-53.460061262530886</v>
      </c>
      <c r="C101" s="87">
        <f t="shared" si="1"/>
        <v>42.426406871192846</v>
      </c>
      <c r="D101" s="86">
        <f t="shared" si="2"/>
        <v>16.5</v>
      </c>
    </row>
    <row r="102" spans="1:4" ht="12.75">
      <c r="A102" s="1">
        <v>17</v>
      </c>
      <c r="B102" s="87">
        <f t="shared" si="0"/>
        <v>-48.54057921133052</v>
      </c>
      <c r="C102" s="87">
        <f t="shared" si="1"/>
        <v>42.426406871192846</v>
      </c>
      <c r="D102" s="86">
        <f t="shared" si="2"/>
        <v>17</v>
      </c>
    </row>
    <row r="103" spans="1:4" ht="12.75">
      <c r="A103" s="1">
        <v>17.5</v>
      </c>
      <c r="B103" s="87">
        <f t="shared" si="0"/>
        <v>-42.42586142455691</v>
      </c>
      <c r="C103" s="87">
        <f t="shared" si="1"/>
        <v>42.426406871192846</v>
      </c>
      <c r="D103" s="86">
        <f t="shared" si="2"/>
        <v>17.5</v>
      </c>
    </row>
    <row r="104" spans="1:4" ht="12.75">
      <c r="A104" s="1">
        <v>18</v>
      </c>
      <c r="B104" s="87">
        <f t="shared" si="0"/>
        <v>-35.26647325042887</v>
      </c>
      <c r="C104" s="87">
        <f t="shared" si="1"/>
        <v>42.426406871192846</v>
      </c>
      <c r="D104" s="86">
        <f t="shared" si="2"/>
        <v>18</v>
      </c>
    </row>
    <row r="105" spans="1:4" ht="12.75">
      <c r="A105" s="1">
        <v>18.5</v>
      </c>
      <c r="B105" s="87">
        <f t="shared" si="0"/>
        <v>-27.23870340922114</v>
      </c>
      <c r="C105" s="87">
        <f t="shared" si="1"/>
        <v>42.426406871192846</v>
      </c>
      <c r="D105" s="86">
        <f t="shared" si="2"/>
        <v>18.5</v>
      </c>
    </row>
    <row r="106" spans="1:4" ht="12.75">
      <c r="A106" s="1">
        <v>19</v>
      </c>
      <c r="B106" s="87">
        <f t="shared" si="0"/>
        <v>-18.54022315964273</v>
      </c>
      <c r="C106" s="87">
        <f t="shared" si="1"/>
        <v>42.426406871192846</v>
      </c>
      <c r="D106" s="86">
        <f t="shared" si="2"/>
        <v>19</v>
      </c>
    </row>
    <row r="107" spans="1:4" ht="12.75">
      <c r="A107" s="1">
        <v>19.5</v>
      </c>
      <c r="B107" s="87">
        <f t="shared" si="0"/>
        <v>-9.385218953697162</v>
      </c>
      <c r="C107" s="87">
        <f t="shared" si="1"/>
        <v>42.426406871192846</v>
      </c>
      <c r="D107" s="86">
        <f t="shared" si="2"/>
        <v>19.5</v>
      </c>
    </row>
    <row r="108" spans="1:4" ht="12.75">
      <c r="A108" s="1">
        <v>20</v>
      </c>
      <c r="B108" s="87">
        <f t="shared" si="0"/>
        <v>0.0008815692247201447</v>
      </c>
      <c r="C108" s="87">
        <f t="shared" si="1"/>
        <v>42.426406871192846</v>
      </c>
      <c r="D108" s="86">
        <f t="shared" si="2"/>
        <v>20</v>
      </c>
    </row>
    <row r="109" spans="1:4" ht="12.75">
      <c r="A109" s="1">
        <v>20.5</v>
      </c>
      <c r="B109" s="87">
        <f t="shared" si="0"/>
        <v>9.386960384885269</v>
      </c>
      <c r="C109" s="87">
        <f t="shared" si="1"/>
        <v>42.426406871192846</v>
      </c>
      <c r="D109" s="86">
        <f t="shared" si="2"/>
        <v>20.5</v>
      </c>
    </row>
    <row r="110" spans="1:4" ht="12.75">
      <c r="A110" s="1">
        <v>21</v>
      </c>
      <c r="B110" s="87">
        <f t="shared" si="0"/>
        <v>18.54190000355399</v>
      </c>
      <c r="C110" s="87">
        <f t="shared" si="1"/>
        <v>42.426406871192846</v>
      </c>
      <c r="D110" s="86">
        <f t="shared" si="2"/>
        <v>21</v>
      </c>
    </row>
    <row r="111" spans="1:4" ht="12.75">
      <c r="A111" s="1">
        <v>21.5</v>
      </c>
      <c r="B111" s="87">
        <f t="shared" si="0"/>
        <v>27.240274376200624</v>
      </c>
      <c r="C111" s="87">
        <f t="shared" si="1"/>
        <v>42.426406871192846</v>
      </c>
      <c r="D111" s="86">
        <f t="shared" si="2"/>
        <v>21.5</v>
      </c>
    </row>
    <row r="112" spans="1:4" ht="12.75">
      <c r="A112" s="1">
        <v>22</v>
      </c>
      <c r="B112" s="87">
        <f t="shared" si="0"/>
        <v>35.26789965787525</v>
      </c>
      <c r="C112" s="87">
        <f t="shared" si="1"/>
        <v>42.426406871192846</v>
      </c>
      <c r="D112" s="86">
        <f t="shared" si="2"/>
        <v>22</v>
      </c>
    </row>
    <row r="113" spans="1:4" ht="12.75">
      <c r="A113" s="1">
        <v>22.5</v>
      </c>
      <c r="B113" s="87">
        <f t="shared" si="0"/>
        <v>42.427108149420945</v>
      </c>
      <c r="C113" s="87">
        <f t="shared" si="1"/>
        <v>42.426406871192846</v>
      </c>
      <c r="D113" s="86">
        <f t="shared" si="2"/>
        <v>22.5</v>
      </c>
    </row>
    <row r="114" spans="1:4" ht="12.75">
      <c r="A114" s="1">
        <v>23</v>
      </c>
      <c r="B114" s="87">
        <f t="shared" si="0"/>
        <v>48.541615554965176</v>
      </c>
      <c r="C114" s="87">
        <f t="shared" si="1"/>
        <v>42.426406871192846</v>
      </c>
      <c r="D114" s="86">
        <f t="shared" si="2"/>
        <v>23</v>
      </c>
    </row>
    <row r="115" spans="1:4" ht="12.75">
      <c r="A115" s="1">
        <v>23.5</v>
      </c>
      <c r="B115" s="87">
        <f t="shared" si="0"/>
        <v>53.460861706597335</v>
      </c>
      <c r="C115" s="87">
        <f t="shared" si="1"/>
        <v>42.426406871192846</v>
      </c>
      <c r="D115" s="86">
        <f t="shared" si="2"/>
        <v>23.5</v>
      </c>
    </row>
    <row r="116" spans="1:4" ht="12.75">
      <c r="A116" s="1">
        <v>24</v>
      </c>
      <c r="B116" s="87">
        <f t="shared" si="0"/>
        <v>57.063717872686276</v>
      </c>
      <c r="C116" s="87">
        <f t="shared" si="1"/>
        <v>42.426406871192846</v>
      </c>
      <c r="D116" s="86">
        <f t="shared" si="2"/>
        <v>24</v>
      </c>
    </row>
    <row r="117" spans="1:4" ht="12.75">
      <c r="A117" s="1">
        <v>24.5</v>
      </c>
      <c r="B117" s="87">
        <f t="shared" si="0"/>
        <v>59.261469363176644</v>
      </c>
      <c r="C117" s="87">
        <f t="shared" si="1"/>
        <v>42.426406871192846</v>
      </c>
      <c r="D117" s="86">
        <f t="shared" si="2"/>
        <v>24.5</v>
      </c>
    </row>
    <row r="118" spans="1:4" ht="12.75">
      <c r="A118" s="1">
        <v>25</v>
      </c>
      <c r="B118" s="87">
        <f t="shared" si="0"/>
        <v>59.99999998988068</v>
      </c>
      <c r="C118" s="87">
        <f t="shared" si="1"/>
        <v>42.426406871192846</v>
      </c>
      <c r="D118" s="86">
        <f t="shared" si="2"/>
        <v>25</v>
      </c>
    </row>
    <row r="119" spans="1:4" ht="12.75">
      <c r="A119" s="1">
        <v>25.5</v>
      </c>
      <c r="B119" s="87">
        <f t="shared" si="0"/>
        <v>59.2611245928519</v>
      </c>
      <c r="C119" s="87">
        <f t="shared" si="1"/>
        <v>42.426406871192846</v>
      </c>
      <c r="D119" s="86">
        <f t="shared" si="2"/>
        <v>25.5</v>
      </c>
    </row>
    <row r="120" spans="1:4" ht="12.75">
      <c r="A120" s="1">
        <v>26</v>
      </c>
      <c r="B120" s="87">
        <f t="shared" si="0"/>
        <v>57.06303682146605</v>
      </c>
      <c r="C120" s="87">
        <f t="shared" si="1"/>
        <v>42.426406871192846</v>
      </c>
      <c r="D120" s="86">
        <f t="shared" si="2"/>
        <v>26</v>
      </c>
    </row>
    <row r="121" spans="1:4" ht="12.75">
      <c r="A121" s="1">
        <v>26.5</v>
      </c>
      <c r="B121" s="87">
        <f t="shared" si="0"/>
        <v>53.459861144301186</v>
      </c>
      <c r="C121" s="87">
        <f t="shared" si="1"/>
        <v>42.426406871192846</v>
      </c>
      <c r="D121" s="86">
        <f t="shared" si="2"/>
        <v>26.5</v>
      </c>
    </row>
    <row r="122" spans="1:4" ht="12.75">
      <c r="A122" s="1">
        <v>27</v>
      </c>
      <c r="B122" s="87">
        <f t="shared" si="0"/>
        <v>48.54032011887248</v>
      </c>
      <c r="C122" s="87">
        <f t="shared" si="1"/>
        <v>42.426406871192846</v>
      </c>
      <c r="D122" s="86">
        <f t="shared" si="2"/>
        <v>27</v>
      </c>
    </row>
    <row r="123" spans="1:4" ht="12.75">
      <c r="A123" s="1">
        <v>27.5</v>
      </c>
      <c r="B123" s="87">
        <f t="shared" si="0"/>
        <v>42.42554973761651</v>
      </c>
      <c r="C123" s="87">
        <f t="shared" si="1"/>
        <v>42.426406871192846</v>
      </c>
      <c r="D123" s="86">
        <f t="shared" si="2"/>
        <v>27.5</v>
      </c>
    </row>
    <row r="124" spans="1:4" ht="12.75">
      <c r="A124" s="1">
        <v>28</v>
      </c>
      <c r="B124" s="87">
        <f t="shared" si="0"/>
        <v>35.26611664380893</v>
      </c>
      <c r="C124" s="87">
        <f t="shared" si="1"/>
        <v>42.426406871192846</v>
      </c>
      <c r="D124" s="86">
        <f t="shared" si="2"/>
        <v>28</v>
      </c>
    </row>
    <row r="125" spans="1:4" ht="12.75">
      <c r="A125" s="1">
        <v>28.5</v>
      </c>
      <c r="B125" s="87">
        <f t="shared" si="0"/>
        <v>27.23831066380102</v>
      </c>
      <c r="C125" s="87">
        <f t="shared" si="1"/>
        <v>42.426406871192846</v>
      </c>
      <c r="D125" s="86">
        <f t="shared" si="2"/>
        <v>28.5</v>
      </c>
    </row>
    <row r="126" spans="1:4" ht="12.75">
      <c r="A126" s="1">
        <v>29</v>
      </c>
      <c r="B126" s="87">
        <f t="shared" si="0"/>
        <v>18.539803946163243</v>
      </c>
      <c r="C126" s="87">
        <f t="shared" si="1"/>
        <v>42.426406871192846</v>
      </c>
      <c r="D126" s="86">
        <f t="shared" si="2"/>
        <v>29</v>
      </c>
    </row>
    <row r="127" spans="1:4" ht="12.75">
      <c r="A127" s="1">
        <v>29.5</v>
      </c>
      <c r="B127" s="87">
        <f t="shared" si="0"/>
        <v>9.384783594633795</v>
      </c>
      <c r="C127" s="87">
        <f t="shared" si="1"/>
        <v>42.426406871192846</v>
      </c>
      <c r="D127" s="86">
        <f t="shared" si="2"/>
        <v>29.5</v>
      </c>
    </row>
    <row r="128" spans="1:4" ht="12.75">
      <c r="A128" s="1">
        <v>30</v>
      </c>
      <c r="B128" s="87">
        <f t="shared" si="0"/>
        <v>-0.0013223538370740352</v>
      </c>
      <c r="C128" s="87">
        <f t="shared" si="1"/>
        <v>42.426406871192846</v>
      </c>
      <c r="D128" s="86">
        <f t="shared" si="2"/>
        <v>30</v>
      </c>
    </row>
    <row r="129" spans="1:4" ht="12.75">
      <c r="A129" s="1">
        <v>30.5</v>
      </c>
      <c r="B129" s="87">
        <f t="shared" si="0"/>
        <v>-9.387395741415864</v>
      </c>
      <c r="C129" s="87">
        <f t="shared" si="1"/>
        <v>42.426406871192846</v>
      </c>
      <c r="D129" s="86">
        <f t="shared" si="2"/>
        <v>30.5</v>
      </c>
    </row>
    <row r="130" spans="1:4" ht="12.75">
      <c r="A130" s="1">
        <v>31</v>
      </c>
      <c r="B130" s="87">
        <f t="shared" si="0"/>
        <v>-18.54231921203004</v>
      </c>
      <c r="C130" s="87">
        <f t="shared" si="1"/>
        <v>42.426406871192846</v>
      </c>
      <c r="D130" s="86">
        <f t="shared" si="2"/>
        <v>31</v>
      </c>
    </row>
    <row r="131" spans="1:4" ht="12.75">
      <c r="A131" s="1">
        <v>31.5</v>
      </c>
      <c r="B131" s="87">
        <f t="shared" si="0"/>
        <v>-27.24066711427016</v>
      </c>
      <c r="C131" s="87">
        <f t="shared" si="1"/>
        <v>42.426406871192846</v>
      </c>
      <c r="D131" s="86">
        <f t="shared" si="2"/>
        <v>31.5</v>
      </c>
    </row>
    <row r="132" spans="1:4" ht="12.75">
      <c r="A132" s="1">
        <v>32</v>
      </c>
      <c r="B132" s="87">
        <f t="shared" si="0"/>
        <v>-35.26825625497843</v>
      </c>
      <c r="C132" s="87">
        <f t="shared" si="1"/>
        <v>42.426406871192846</v>
      </c>
      <c r="D132" s="86">
        <f t="shared" si="2"/>
        <v>32</v>
      </c>
    </row>
    <row r="133" spans="1:4" ht="12.75">
      <c r="A133" s="1">
        <v>32.5</v>
      </c>
      <c r="B133" s="87">
        <f aca="true" t="shared" si="3" ref="B133:B168">$A$52*SIN(2*3.1416*$B$52*A133/1000+(2*3.1416*$D$5/360))</f>
        <v>-42.42741982491254</v>
      </c>
      <c r="C133" s="87">
        <f aca="true" t="shared" si="4" ref="C133:C168">$B$5/(2^(1/2))*$D$52</f>
        <v>42.426406871192846</v>
      </c>
      <c r="D133" s="86">
        <f t="shared" si="2"/>
        <v>32.5</v>
      </c>
    </row>
    <row r="134" spans="1:4" ht="12.75">
      <c r="A134" s="1">
        <v>33</v>
      </c>
      <c r="B134" s="87">
        <f t="shared" si="3"/>
        <v>-48.54187463432442</v>
      </c>
      <c r="C134" s="87">
        <f t="shared" si="4"/>
        <v>42.426406871192846</v>
      </c>
      <c r="D134" s="86">
        <f aca="true" t="shared" si="5" ref="D134:D168">A134*$D$52</f>
        <v>33</v>
      </c>
    </row>
    <row r="135" spans="1:4" ht="12.75">
      <c r="A135" s="1">
        <v>33.5</v>
      </c>
      <c r="B135" s="87">
        <f t="shared" si="3"/>
        <v>-53.46106181040078</v>
      </c>
      <c r="C135" s="87">
        <f t="shared" si="4"/>
        <v>42.426406871192846</v>
      </c>
      <c r="D135" s="86">
        <f t="shared" si="5"/>
        <v>33.5</v>
      </c>
    </row>
    <row r="136" spans="1:4" ht="12.75">
      <c r="A136" s="1">
        <v>34</v>
      </c>
      <c r="B136" s="87">
        <f t="shared" si="3"/>
        <v>-57.0638540736912</v>
      </c>
      <c r="C136" s="87">
        <f t="shared" si="4"/>
        <v>42.426406871192846</v>
      </c>
      <c r="D136" s="86">
        <f t="shared" si="5"/>
        <v>34</v>
      </c>
    </row>
    <row r="137" spans="1:4" ht="12.75">
      <c r="A137" s="1">
        <v>34.5</v>
      </c>
      <c r="B137" s="87">
        <f t="shared" si="3"/>
        <v>-59.26153830764663</v>
      </c>
      <c r="C137" s="87">
        <f t="shared" si="4"/>
        <v>42.426406871192846</v>
      </c>
      <c r="D137" s="86">
        <f t="shared" si="5"/>
        <v>34.5</v>
      </c>
    </row>
    <row r="138" spans="1:4" ht="12.75">
      <c r="A138" s="1">
        <v>35</v>
      </c>
      <c r="B138" s="87">
        <f t="shared" si="3"/>
        <v>-59.999999980166116</v>
      </c>
      <c r="C138" s="87">
        <f t="shared" si="4"/>
        <v>42.426406871192846</v>
      </c>
      <c r="D138" s="86">
        <f t="shared" si="5"/>
        <v>35</v>
      </c>
    </row>
    <row r="139" spans="1:4" ht="12.75">
      <c r="A139" s="1">
        <v>35.5</v>
      </c>
      <c r="B139" s="87">
        <f t="shared" si="3"/>
        <v>-59.26105562919202</v>
      </c>
      <c r="C139" s="87">
        <f t="shared" si="4"/>
        <v>42.426406871192846</v>
      </c>
      <c r="D139" s="86">
        <f t="shared" si="5"/>
        <v>35.5</v>
      </c>
    </row>
    <row r="140" spans="1:4" ht="12.75">
      <c r="A140" s="1">
        <v>36</v>
      </c>
      <c r="B140" s="87">
        <f t="shared" si="3"/>
        <v>-57.062900601982925</v>
      </c>
      <c r="C140" s="87">
        <f t="shared" si="4"/>
        <v>42.426406871192846</v>
      </c>
      <c r="D140" s="86">
        <f t="shared" si="5"/>
        <v>36</v>
      </c>
    </row>
    <row r="141" spans="1:4" ht="12.75">
      <c r="A141" s="1">
        <v>36.5</v>
      </c>
      <c r="B141" s="87">
        <f t="shared" si="3"/>
        <v>-53.4596610231863</v>
      </c>
      <c r="C141" s="87">
        <f t="shared" si="4"/>
        <v>42.426406871192846</v>
      </c>
      <c r="D141" s="86">
        <f t="shared" si="5"/>
        <v>36.5</v>
      </c>
    </row>
    <row r="142" spans="1:4" ht="12.75">
      <c r="A142" s="1">
        <v>37</v>
      </c>
      <c r="B142" s="87">
        <f t="shared" si="3"/>
        <v>-48.540061023794806</v>
      </c>
      <c r="C142" s="87">
        <f t="shared" si="4"/>
        <v>42.426406871192846</v>
      </c>
      <c r="D142" s="86">
        <f t="shared" si="5"/>
        <v>37</v>
      </c>
    </row>
    <row r="143" spans="1:4" ht="12.75">
      <c r="A143" s="1">
        <v>37.5</v>
      </c>
      <c r="B143" s="87">
        <f t="shared" si="3"/>
        <v>-42.42523804838652</v>
      </c>
      <c r="C143" s="87">
        <f t="shared" si="4"/>
        <v>42.426406871192846</v>
      </c>
      <c r="D143" s="86">
        <f t="shared" si="5"/>
        <v>37.5</v>
      </c>
    </row>
    <row r="144" spans="1:4" ht="12.75">
      <c r="A144" s="1">
        <v>38</v>
      </c>
      <c r="B144" s="87">
        <f t="shared" si="3"/>
        <v>-35.26576003528572</v>
      </c>
      <c r="C144" s="87">
        <f t="shared" si="4"/>
        <v>42.426406871192846</v>
      </c>
      <c r="D144" s="86">
        <f t="shared" si="5"/>
        <v>38</v>
      </c>
    </row>
    <row r="145" spans="1:4" ht="12.75">
      <c r="A145" s="1">
        <v>38.5</v>
      </c>
      <c r="B145" s="87">
        <f t="shared" si="3"/>
        <v>-27.237917916910945</v>
      </c>
      <c r="C145" s="87">
        <f t="shared" si="4"/>
        <v>42.426406871192846</v>
      </c>
      <c r="D145" s="86">
        <f t="shared" si="5"/>
        <v>38.5</v>
      </c>
    </row>
    <row r="146" spans="1:4" ht="12.75">
      <c r="A146" s="1">
        <v>39</v>
      </c>
      <c r="B146" s="87">
        <f t="shared" si="3"/>
        <v>-18.539384731683317</v>
      </c>
      <c r="C146" s="87">
        <f t="shared" si="4"/>
        <v>42.426406871192846</v>
      </c>
      <c r="D146" s="86">
        <f t="shared" si="5"/>
        <v>39</v>
      </c>
    </row>
    <row r="147" spans="1:4" ht="12.75">
      <c r="A147" s="1">
        <v>39.5</v>
      </c>
      <c r="B147" s="87">
        <f t="shared" si="3"/>
        <v>-9.384348235063985</v>
      </c>
      <c r="C147" s="87">
        <f t="shared" si="4"/>
        <v>42.426406871192846</v>
      </c>
      <c r="D147" s="86">
        <f t="shared" si="5"/>
        <v>39.5</v>
      </c>
    </row>
    <row r="148" spans="1:4" ht="12.75">
      <c r="A148" s="1">
        <v>40</v>
      </c>
      <c r="B148" s="87">
        <f t="shared" si="3"/>
        <v>0.001763138449249977</v>
      </c>
      <c r="C148" s="87">
        <f t="shared" si="4"/>
        <v>42.426406871192846</v>
      </c>
      <c r="D148" s="86">
        <f t="shared" si="5"/>
        <v>40</v>
      </c>
    </row>
    <row r="149" spans="1:4" ht="12.75">
      <c r="A149" s="1">
        <v>40.5</v>
      </c>
      <c r="B149" s="87">
        <f t="shared" si="3"/>
        <v>9.387831097439824</v>
      </c>
      <c r="C149" s="87">
        <f t="shared" si="4"/>
        <v>42.426406871192846</v>
      </c>
      <c r="D149" s="86">
        <f t="shared" si="5"/>
        <v>40.5</v>
      </c>
    </row>
    <row r="150" spans="1:4" ht="12.75">
      <c r="A150" s="1">
        <v>41</v>
      </c>
      <c r="B150" s="87">
        <f t="shared" si="3"/>
        <v>18.542738419505476</v>
      </c>
      <c r="C150" s="87">
        <f t="shared" si="4"/>
        <v>42.426406871192846</v>
      </c>
      <c r="D150" s="86">
        <f t="shared" si="5"/>
        <v>41</v>
      </c>
    </row>
    <row r="151" spans="1:4" ht="12.75">
      <c r="A151" s="1">
        <v>41.5</v>
      </c>
      <c r="B151" s="87">
        <f t="shared" si="3"/>
        <v>27.24105985086957</v>
      </c>
      <c r="C151" s="87">
        <f t="shared" si="4"/>
        <v>42.426406871192846</v>
      </c>
      <c r="D151" s="86">
        <f t="shared" si="5"/>
        <v>41.5</v>
      </c>
    </row>
    <row r="152" spans="1:4" ht="12.75">
      <c r="A152" s="1">
        <v>42</v>
      </c>
      <c r="B152" s="87">
        <f t="shared" si="3"/>
        <v>35.268612850178194</v>
      </c>
      <c r="C152" s="87">
        <f t="shared" si="4"/>
        <v>42.426406871192846</v>
      </c>
      <c r="D152" s="86">
        <f t="shared" si="5"/>
        <v>42</v>
      </c>
    </row>
    <row r="153" spans="1:4" ht="12.75">
      <c r="A153" s="1">
        <v>42.5</v>
      </c>
      <c r="B153" s="87">
        <f t="shared" si="3"/>
        <v>42.427731498114376</v>
      </c>
      <c r="C153" s="87">
        <f t="shared" si="4"/>
        <v>42.426406871192846</v>
      </c>
      <c r="D153" s="86">
        <f t="shared" si="5"/>
        <v>42.5</v>
      </c>
    </row>
    <row r="154" spans="1:4" ht="12.75">
      <c r="A154" s="1">
        <v>43</v>
      </c>
      <c r="B154" s="87">
        <f t="shared" si="3"/>
        <v>48.54213371106391</v>
      </c>
      <c r="C154" s="87">
        <f t="shared" si="4"/>
        <v>42.426406871192846</v>
      </c>
      <c r="D154" s="86">
        <f t="shared" si="5"/>
        <v>43</v>
      </c>
    </row>
    <row r="155" spans="1:4" ht="12.75">
      <c r="A155" s="1">
        <v>43.5</v>
      </c>
      <c r="B155" s="87">
        <f t="shared" si="3"/>
        <v>53.461261911318985</v>
      </c>
      <c r="C155" s="87">
        <f t="shared" si="4"/>
        <v>42.426406871192846</v>
      </c>
      <c r="D155" s="86">
        <f t="shared" si="5"/>
        <v>43.5</v>
      </c>
    </row>
    <row r="156" spans="1:4" ht="12.75">
      <c r="A156" s="1">
        <v>44</v>
      </c>
      <c r="B156" s="87">
        <f t="shared" si="3"/>
        <v>57.06399027161643</v>
      </c>
      <c r="C156" s="87">
        <f t="shared" si="4"/>
        <v>42.426406871192846</v>
      </c>
      <c r="D156" s="86">
        <f t="shared" si="5"/>
        <v>44</v>
      </c>
    </row>
    <row r="157" spans="1:4" ht="12.75">
      <c r="A157" s="1">
        <v>44.5</v>
      </c>
      <c r="B157" s="87">
        <f t="shared" si="3"/>
        <v>59.26160724891829</v>
      </c>
      <c r="C157" s="87">
        <f t="shared" si="4"/>
        <v>42.426406871192846</v>
      </c>
      <c r="D157" s="86">
        <f t="shared" si="5"/>
        <v>44.5</v>
      </c>
    </row>
    <row r="158" spans="1:4" ht="12.75">
      <c r="A158" s="1">
        <v>45</v>
      </c>
      <c r="B158" s="87">
        <f t="shared" si="3"/>
        <v>59.99999996721338</v>
      </c>
      <c r="C158" s="87">
        <f t="shared" si="4"/>
        <v>42.426406871192846</v>
      </c>
      <c r="D158" s="86">
        <f t="shared" si="5"/>
        <v>45</v>
      </c>
    </row>
    <row r="159" spans="1:4" ht="12.75">
      <c r="A159" s="1">
        <v>45.5</v>
      </c>
      <c r="B159" s="87">
        <f t="shared" si="3"/>
        <v>59.26098666233382</v>
      </c>
      <c r="C159" s="87">
        <f t="shared" si="4"/>
        <v>42.426406871192846</v>
      </c>
      <c r="D159" s="86">
        <f t="shared" si="5"/>
        <v>45.5</v>
      </c>
    </row>
    <row r="160" spans="1:4" ht="12.75">
      <c r="A160" s="1">
        <v>46</v>
      </c>
      <c r="B160" s="87">
        <f t="shared" si="3"/>
        <v>57.06276437942013</v>
      </c>
      <c r="C160" s="87">
        <f t="shared" si="4"/>
        <v>42.426406871192846</v>
      </c>
      <c r="D160" s="86">
        <f t="shared" si="5"/>
        <v>46</v>
      </c>
    </row>
    <row r="161" spans="1:4" ht="12.75">
      <c r="A161" s="1">
        <v>46.5</v>
      </c>
      <c r="B161" s="87">
        <f t="shared" si="3"/>
        <v>53.459460899186155</v>
      </c>
      <c r="C161" s="87">
        <f t="shared" si="4"/>
        <v>42.426406871192846</v>
      </c>
      <c r="D161" s="86">
        <f t="shared" si="5"/>
        <v>46.5</v>
      </c>
    </row>
    <row r="162" spans="1:4" ht="12.75">
      <c r="A162" s="1">
        <v>47</v>
      </c>
      <c r="B162" s="87">
        <f t="shared" si="3"/>
        <v>48.53980192609737</v>
      </c>
      <c r="C162" s="87">
        <f t="shared" si="4"/>
        <v>42.426406871192846</v>
      </c>
      <c r="D162" s="86">
        <f t="shared" si="5"/>
        <v>47</v>
      </c>
    </row>
    <row r="163" spans="1:4" ht="12.75">
      <c r="A163" s="1">
        <v>47.5</v>
      </c>
      <c r="B163" s="87">
        <f t="shared" si="3"/>
        <v>42.42492635686678</v>
      </c>
      <c r="C163" s="87">
        <f t="shared" si="4"/>
        <v>42.426406871192846</v>
      </c>
      <c r="D163" s="86">
        <f t="shared" si="5"/>
        <v>47.5</v>
      </c>
    </row>
    <row r="164" spans="1:4" ht="12.75">
      <c r="A164" s="1">
        <v>48</v>
      </c>
      <c r="B164" s="87">
        <f t="shared" si="3"/>
        <v>35.26540342485915</v>
      </c>
      <c r="C164" s="87">
        <f t="shared" si="4"/>
        <v>42.426406871192846</v>
      </c>
      <c r="D164" s="86">
        <f t="shared" si="5"/>
        <v>48</v>
      </c>
    </row>
    <row r="165" spans="1:4" ht="12.75">
      <c r="A165" s="1">
        <v>48.5</v>
      </c>
      <c r="B165" s="87">
        <f t="shared" si="3"/>
        <v>27.23752516855075</v>
      </c>
      <c r="C165" s="87">
        <f t="shared" si="4"/>
        <v>42.426406871192846</v>
      </c>
      <c r="D165" s="86">
        <f t="shared" si="5"/>
        <v>48.5</v>
      </c>
    </row>
    <row r="166" spans="1:4" ht="12.75">
      <c r="A166" s="1">
        <v>49</v>
      </c>
      <c r="B166" s="87">
        <f t="shared" si="3"/>
        <v>18.538965516202726</v>
      </c>
      <c r="C166" s="87">
        <f t="shared" si="4"/>
        <v>42.426406871192846</v>
      </c>
      <c r="D166" s="86">
        <f t="shared" si="5"/>
        <v>49</v>
      </c>
    </row>
    <row r="167" spans="1:4" ht="12.75">
      <c r="A167" s="1">
        <v>49.5</v>
      </c>
      <c r="B167" s="87">
        <f t="shared" si="3"/>
        <v>9.383912874987601</v>
      </c>
      <c r="C167" s="87">
        <f t="shared" si="4"/>
        <v>42.426406871192846</v>
      </c>
      <c r="D167" s="86">
        <f t="shared" si="5"/>
        <v>49.5</v>
      </c>
    </row>
    <row r="168" spans="1:4" ht="12.75">
      <c r="A168" s="1">
        <v>50</v>
      </c>
      <c r="B168" s="87">
        <f t="shared" si="3"/>
        <v>-0.0022039230614373444</v>
      </c>
      <c r="C168" s="87">
        <f t="shared" si="4"/>
        <v>42.426406871192846</v>
      </c>
      <c r="D168" s="86">
        <f t="shared" si="5"/>
        <v>50</v>
      </c>
    </row>
    <row r="169" spans="2:4" ht="12.75">
      <c r="B169" s="87"/>
      <c r="C169" s="87"/>
      <c r="D169" s="87"/>
    </row>
    <row r="170" spans="2:4" ht="12.75">
      <c r="B170" s="87"/>
      <c r="C170" s="87"/>
      <c r="D170" s="87"/>
    </row>
    <row r="171" spans="2:4" ht="12.75">
      <c r="B171" s="87"/>
      <c r="C171" s="87"/>
      <c r="D171" s="87"/>
    </row>
    <row r="172" spans="2:4" ht="12.75">
      <c r="B172" s="87"/>
      <c r="C172" s="87"/>
      <c r="D172" s="87"/>
    </row>
    <row r="173" spans="2:4" ht="12.75">
      <c r="B173" s="87"/>
      <c r="C173" s="87"/>
      <c r="D173" s="87"/>
    </row>
    <row r="174" spans="2:4" ht="12.75">
      <c r="B174" s="87"/>
      <c r="C174" s="87"/>
      <c r="D174" s="87"/>
    </row>
    <row r="175" spans="2:4" ht="12.75">
      <c r="B175" s="87"/>
      <c r="C175" s="87"/>
      <c r="D175" s="87"/>
    </row>
    <row r="176" spans="2:4" ht="12.75">
      <c r="B176" s="87"/>
      <c r="C176" s="87"/>
      <c r="D176" s="87"/>
    </row>
    <row r="177" spans="2:4" ht="12.75">
      <c r="B177" s="87"/>
      <c r="C177" s="87"/>
      <c r="D177" s="87"/>
    </row>
    <row r="178" spans="2:4" ht="12.75">
      <c r="B178" s="87"/>
      <c r="C178" s="87"/>
      <c r="D178" s="87"/>
    </row>
    <row r="179" spans="2:4" ht="12.75">
      <c r="B179" s="87"/>
      <c r="C179" s="87"/>
      <c r="D179" s="87"/>
    </row>
    <row r="180" spans="2:4" ht="12.75">
      <c r="B180" s="87"/>
      <c r="C180" s="87"/>
      <c r="D180" s="87"/>
    </row>
    <row r="181" spans="2:4" ht="12.75">
      <c r="B181" s="87"/>
      <c r="C181" s="87"/>
      <c r="D181" s="87"/>
    </row>
    <row r="182" spans="2:4" ht="12.75">
      <c r="B182" s="87"/>
      <c r="C182" s="87"/>
      <c r="D182" s="87"/>
    </row>
    <row r="183" spans="2:4" ht="12.75">
      <c r="B183" s="87"/>
      <c r="C183" s="87"/>
      <c r="D183" s="87"/>
    </row>
    <row r="184" spans="2:4" ht="12.75">
      <c r="B184" s="87"/>
      <c r="C184" s="87"/>
      <c r="D184" s="87"/>
    </row>
    <row r="185" spans="2:4" ht="12.75">
      <c r="B185" s="87"/>
      <c r="C185" s="87"/>
      <c r="D185" s="87"/>
    </row>
    <row r="186" spans="2:4" ht="12.75">
      <c r="B186" s="87"/>
      <c r="C186" s="87"/>
      <c r="D186" s="87"/>
    </row>
    <row r="187" spans="2:4" ht="12.75">
      <c r="B187" s="87"/>
      <c r="C187" s="87"/>
      <c r="D187" s="87"/>
    </row>
    <row r="188" spans="2:4" ht="12.75">
      <c r="B188" s="87"/>
      <c r="C188" s="87"/>
      <c r="D188" s="87"/>
    </row>
    <row r="189" spans="2:4" ht="12.75">
      <c r="B189" s="87"/>
      <c r="C189" s="87"/>
      <c r="D189" s="87"/>
    </row>
    <row r="190" spans="2:4" ht="12.75">
      <c r="B190" s="87"/>
      <c r="C190" s="87"/>
      <c r="D190" s="87"/>
    </row>
    <row r="191" spans="2:4" ht="12.75">
      <c r="B191" s="87"/>
      <c r="C191" s="87"/>
      <c r="D191" s="87"/>
    </row>
    <row r="192" spans="2:4" ht="12.75">
      <c r="B192" s="87"/>
      <c r="C192" s="87"/>
      <c r="D192" s="87"/>
    </row>
    <row r="193" spans="2:4" ht="12.75">
      <c r="B193" s="87"/>
      <c r="C193" s="87"/>
      <c r="D193" s="87"/>
    </row>
    <row r="194" spans="2:4" ht="12.75">
      <c r="B194" s="87"/>
      <c r="C194" s="87"/>
      <c r="D194" s="87"/>
    </row>
    <row r="195" spans="2:4" ht="12.75">
      <c r="B195" s="87"/>
      <c r="C195" s="87"/>
      <c r="D195" s="87"/>
    </row>
    <row r="196" spans="2:4" ht="12.75">
      <c r="B196" s="87"/>
      <c r="C196" s="87"/>
      <c r="D196" s="87"/>
    </row>
    <row r="197" spans="2:4" ht="12.75">
      <c r="B197" s="87"/>
      <c r="C197" s="87"/>
      <c r="D197" s="87"/>
    </row>
    <row r="198" spans="2:4" ht="12.75">
      <c r="B198" s="87"/>
      <c r="C198" s="87"/>
      <c r="D198" s="87"/>
    </row>
    <row r="199" spans="2:4" ht="12.75">
      <c r="B199" s="87"/>
      <c r="C199" s="87"/>
      <c r="D199" s="87"/>
    </row>
    <row r="200" spans="2:4" ht="12.75">
      <c r="B200" s="87"/>
      <c r="C200" s="87"/>
      <c r="D200" s="87"/>
    </row>
    <row r="201" spans="2:4" ht="12.75">
      <c r="B201" s="87"/>
      <c r="C201" s="87"/>
      <c r="D201" s="87"/>
    </row>
    <row r="202" spans="2:4" ht="12.75">
      <c r="B202" s="87"/>
      <c r="C202" s="87"/>
      <c r="D202" s="87"/>
    </row>
    <row r="203" spans="2:4" ht="12.75">
      <c r="B203" s="87"/>
      <c r="C203" s="87"/>
      <c r="D203" s="87"/>
    </row>
    <row r="204" spans="2:4" ht="12.75">
      <c r="B204" s="87"/>
      <c r="C204" s="87"/>
      <c r="D204" s="87"/>
    </row>
    <row r="205" spans="2:4" ht="12.75">
      <c r="B205" s="87"/>
      <c r="C205" s="87"/>
      <c r="D205" s="87"/>
    </row>
    <row r="206" spans="2:4" ht="12.75">
      <c r="B206" s="87"/>
      <c r="C206" s="87"/>
      <c r="D206" s="87"/>
    </row>
    <row r="207" spans="2:4" ht="12.75">
      <c r="B207" s="87"/>
      <c r="C207" s="87"/>
      <c r="D207" s="87"/>
    </row>
    <row r="208" spans="2:4" ht="12.75">
      <c r="B208" s="87"/>
      <c r="C208" s="87"/>
      <c r="D208" s="87"/>
    </row>
    <row r="209" spans="2:4" ht="12.75">
      <c r="B209" s="87"/>
      <c r="C209" s="87"/>
      <c r="D209" s="87"/>
    </row>
    <row r="210" spans="2:4" ht="12.75">
      <c r="B210" s="87"/>
      <c r="C210" s="87"/>
      <c r="D210" s="87"/>
    </row>
    <row r="211" spans="2:4" ht="12.75">
      <c r="B211" s="87"/>
      <c r="C211" s="87"/>
      <c r="D211" s="87"/>
    </row>
    <row r="212" spans="2:4" ht="12.75">
      <c r="B212" s="87"/>
      <c r="C212" s="87"/>
      <c r="D212" s="87"/>
    </row>
    <row r="213" spans="2:4" ht="12.75">
      <c r="B213" s="87"/>
      <c r="C213" s="87"/>
      <c r="D213" s="87"/>
    </row>
    <row r="214" spans="2:4" ht="12.75">
      <c r="B214" s="87"/>
      <c r="C214" s="87"/>
      <c r="D214" s="87"/>
    </row>
    <row r="215" spans="2:4" ht="12.75">
      <c r="B215" s="87"/>
      <c r="C215" s="87"/>
      <c r="D215" s="87"/>
    </row>
    <row r="216" spans="2:4" ht="12.75">
      <c r="B216" s="87"/>
      <c r="C216" s="87"/>
      <c r="D216" s="87"/>
    </row>
    <row r="217" spans="2:4" ht="12.75">
      <c r="B217" s="87"/>
      <c r="C217" s="87"/>
      <c r="D217" s="87"/>
    </row>
    <row r="218" spans="2:4" ht="12.75">
      <c r="B218" s="87"/>
      <c r="C218" s="87"/>
      <c r="D218" s="87"/>
    </row>
    <row r="219" spans="2:4" ht="12.75">
      <c r="B219" s="87"/>
      <c r="C219" s="87"/>
      <c r="D219" s="87"/>
    </row>
    <row r="220" spans="2:4" ht="12.75">
      <c r="B220" s="87"/>
      <c r="C220" s="87"/>
      <c r="D220" s="87"/>
    </row>
    <row r="221" spans="2:4" ht="12.75">
      <c r="B221" s="87"/>
      <c r="C221" s="87"/>
      <c r="D221" s="87"/>
    </row>
    <row r="222" spans="2:4" ht="12.75">
      <c r="B222" s="87"/>
      <c r="C222" s="87"/>
      <c r="D222" s="87"/>
    </row>
    <row r="223" spans="2:4" ht="12.75">
      <c r="B223" s="87"/>
      <c r="C223" s="87"/>
      <c r="D223" s="87"/>
    </row>
    <row r="224" spans="2:4" ht="12.75">
      <c r="B224" s="87"/>
      <c r="C224" s="87"/>
      <c r="D224" s="87"/>
    </row>
    <row r="225" spans="2:4" ht="12.75">
      <c r="B225" s="87"/>
      <c r="C225" s="87"/>
      <c r="D225" s="87"/>
    </row>
    <row r="226" spans="2:4" ht="12.75">
      <c r="B226" s="87"/>
      <c r="C226" s="87"/>
      <c r="D226" s="87"/>
    </row>
    <row r="227" spans="2:4" ht="12.75">
      <c r="B227" s="87"/>
      <c r="C227" s="87"/>
      <c r="D227" s="87"/>
    </row>
    <row r="228" spans="2:4" ht="12.75">
      <c r="B228" s="87"/>
      <c r="C228" s="87"/>
      <c r="D228" s="87"/>
    </row>
    <row r="229" spans="2:4" ht="12.75">
      <c r="B229" s="87"/>
      <c r="C229" s="87"/>
      <c r="D229" s="87"/>
    </row>
    <row r="230" spans="2:4" ht="12.75">
      <c r="B230" s="87"/>
      <c r="C230" s="87"/>
      <c r="D230" s="87"/>
    </row>
    <row r="231" spans="2:4" ht="12.75">
      <c r="B231" s="87"/>
      <c r="C231" s="87"/>
      <c r="D231" s="87"/>
    </row>
    <row r="232" spans="2:4" ht="12.75">
      <c r="B232" s="87"/>
      <c r="C232" s="87"/>
      <c r="D232" s="87"/>
    </row>
    <row r="233" spans="2:4" ht="12.75">
      <c r="B233" s="87"/>
      <c r="C233" s="87"/>
      <c r="D233" s="87"/>
    </row>
    <row r="234" spans="2:4" ht="12.75">
      <c r="B234" s="87"/>
      <c r="C234" s="87"/>
      <c r="D234" s="87"/>
    </row>
    <row r="235" spans="2:4" ht="12.75">
      <c r="B235" s="87"/>
      <c r="C235" s="87"/>
      <c r="D235" s="87"/>
    </row>
    <row r="236" spans="2:4" ht="12.75">
      <c r="B236" s="87"/>
      <c r="C236" s="87"/>
      <c r="D236" s="87"/>
    </row>
    <row r="237" spans="2:4" ht="12.75">
      <c r="B237" s="87"/>
      <c r="C237" s="87"/>
      <c r="D237" s="87"/>
    </row>
    <row r="238" spans="2:4" ht="12.75">
      <c r="B238" s="87"/>
      <c r="C238" s="87"/>
      <c r="D238" s="87"/>
    </row>
    <row r="239" spans="2:4" ht="12.75">
      <c r="B239" s="87"/>
      <c r="C239" s="87"/>
      <c r="D239" s="87"/>
    </row>
    <row r="240" spans="2:4" ht="12.75">
      <c r="B240" s="87"/>
      <c r="C240" s="87"/>
      <c r="D240" s="87"/>
    </row>
    <row r="241" spans="2:4" ht="12.75">
      <c r="B241" s="87"/>
      <c r="C241" s="87"/>
      <c r="D241" s="87"/>
    </row>
    <row r="242" spans="2:4" ht="12.75">
      <c r="B242" s="87"/>
      <c r="C242" s="87"/>
      <c r="D242" s="87"/>
    </row>
    <row r="243" spans="2:4" ht="12.75">
      <c r="B243" s="87"/>
      <c r="C243" s="87"/>
      <c r="D243" s="87"/>
    </row>
    <row r="244" spans="2:4" ht="12.75">
      <c r="B244" s="87"/>
      <c r="C244" s="87"/>
      <c r="D244" s="87"/>
    </row>
    <row r="245" spans="2:4" ht="12.75">
      <c r="B245" s="87"/>
      <c r="C245" s="87"/>
      <c r="D245" s="87"/>
    </row>
    <row r="246" spans="2:4" ht="12.75">
      <c r="B246" s="87"/>
      <c r="C246" s="87"/>
      <c r="D246" s="87"/>
    </row>
    <row r="247" spans="2:4" ht="12.75">
      <c r="B247" s="87"/>
      <c r="C247" s="87"/>
      <c r="D247" s="87"/>
    </row>
    <row r="248" spans="2:4" ht="12.75">
      <c r="B248" s="87"/>
      <c r="C248" s="87"/>
      <c r="D248" s="87"/>
    </row>
    <row r="249" spans="2:4" ht="12.75">
      <c r="B249" s="87"/>
      <c r="C249" s="87"/>
      <c r="D249" s="87"/>
    </row>
    <row r="250" spans="2:4" ht="12.75">
      <c r="B250" s="87"/>
      <c r="C250" s="87"/>
      <c r="D250" s="87"/>
    </row>
    <row r="251" spans="2:4" ht="12.75">
      <c r="B251" s="87"/>
      <c r="C251" s="87"/>
      <c r="D251" s="87"/>
    </row>
    <row r="252" spans="2:4" ht="12.75">
      <c r="B252" s="87"/>
      <c r="C252" s="87"/>
      <c r="D252" s="87"/>
    </row>
    <row r="253" spans="2:4" ht="12.75">
      <c r="B253" s="87"/>
      <c r="C253" s="87"/>
      <c r="D253" s="87"/>
    </row>
    <row r="254" spans="2:4" ht="12.75">
      <c r="B254" s="87"/>
      <c r="C254" s="87"/>
      <c r="D254" s="87"/>
    </row>
    <row r="255" spans="2:4" ht="12.75">
      <c r="B255" s="87"/>
      <c r="C255" s="87"/>
      <c r="D255" s="87"/>
    </row>
    <row r="256" spans="2:4" ht="12.75">
      <c r="B256" s="87"/>
      <c r="C256" s="87"/>
      <c r="D256" s="87"/>
    </row>
    <row r="257" spans="2:4" ht="12.75">
      <c r="B257" s="87"/>
      <c r="C257" s="87"/>
      <c r="D257" s="87"/>
    </row>
    <row r="258" spans="2:4" ht="12.75">
      <c r="B258" s="87"/>
      <c r="C258" s="87"/>
      <c r="D258" s="87"/>
    </row>
    <row r="259" spans="2:4" ht="12.75">
      <c r="B259" s="87"/>
      <c r="C259" s="87"/>
      <c r="D259" s="87"/>
    </row>
    <row r="260" spans="2:4" ht="12.75">
      <c r="B260" s="87"/>
      <c r="C260" s="87"/>
      <c r="D260" s="87"/>
    </row>
    <row r="261" spans="2:4" ht="12.75">
      <c r="B261" s="87"/>
      <c r="C261" s="87"/>
      <c r="D261" s="87"/>
    </row>
    <row r="262" spans="2:4" ht="12.75">
      <c r="B262" s="87"/>
      <c r="C262" s="87"/>
      <c r="D262" s="87"/>
    </row>
    <row r="263" spans="2:4" ht="12.75">
      <c r="B263" s="87"/>
      <c r="C263" s="87"/>
      <c r="D263" s="87"/>
    </row>
    <row r="264" spans="2:4" ht="12.75">
      <c r="B264" s="87"/>
      <c r="C264" s="87"/>
      <c r="D264" s="87"/>
    </row>
    <row r="265" spans="2:4" ht="12.75">
      <c r="B265" s="87"/>
      <c r="C265" s="87"/>
      <c r="D265" s="87"/>
    </row>
    <row r="266" spans="2:4" ht="12.75">
      <c r="B266" s="87"/>
      <c r="C266" s="87"/>
      <c r="D266" s="87"/>
    </row>
    <row r="267" spans="2:4" ht="12.75">
      <c r="B267" s="87"/>
      <c r="C267" s="87"/>
      <c r="D267" s="87"/>
    </row>
    <row r="268" spans="2:4" ht="12.75">
      <c r="B268" s="87"/>
      <c r="C268" s="87"/>
      <c r="D268" s="87"/>
    </row>
    <row r="269" spans="2:4" ht="12.75">
      <c r="B269" s="87"/>
      <c r="C269" s="87"/>
      <c r="D269" s="87"/>
    </row>
    <row r="270" spans="2:4" ht="12.75">
      <c r="B270" s="87"/>
      <c r="C270" s="87"/>
      <c r="D270" s="87"/>
    </row>
    <row r="271" spans="2:4" ht="12.75">
      <c r="B271" s="87"/>
      <c r="C271" s="87"/>
      <c r="D271" s="87"/>
    </row>
    <row r="272" spans="2:4" ht="12.75">
      <c r="B272" s="87"/>
      <c r="C272" s="87"/>
      <c r="D272" s="87"/>
    </row>
    <row r="273" spans="2:4" ht="12.75">
      <c r="B273" s="87"/>
      <c r="C273" s="87"/>
      <c r="D273" s="87"/>
    </row>
    <row r="274" spans="2:4" ht="12.75">
      <c r="B274" s="87"/>
      <c r="C274" s="87"/>
      <c r="D274" s="87"/>
    </row>
    <row r="275" spans="2:4" ht="12.75">
      <c r="B275" s="87"/>
      <c r="C275" s="87"/>
      <c r="D275" s="87"/>
    </row>
    <row r="276" spans="2:4" ht="12.75">
      <c r="B276" s="87"/>
      <c r="C276" s="87"/>
      <c r="D276" s="87"/>
    </row>
    <row r="277" spans="2:4" ht="12.75">
      <c r="B277" s="87"/>
      <c r="C277" s="87"/>
      <c r="D277" s="87"/>
    </row>
    <row r="278" spans="2:4" ht="12.75">
      <c r="B278" s="87"/>
      <c r="C278" s="87"/>
      <c r="D278" s="87"/>
    </row>
    <row r="279" spans="2:4" ht="12.75">
      <c r="B279" s="87"/>
      <c r="C279" s="87"/>
      <c r="D279" s="87"/>
    </row>
    <row r="280" spans="2:4" ht="12.75">
      <c r="B280" s="87"/>
      <c r="C280" s="87"/>
      <c r="D280" s="87"/>
    </row>
    <row r="281" spans="2:4" ht="12.75">
      <c r="B281" s="87"/>
      <c r="C281" s="87"/>
      <c r="D281" s="87"/>
    </row>
    <row r="282" spans="2:4" ht="12.75">
      <c r="B282" s="87"/>
      <c r="C282" s="87"/>
      <c r="D282" s="87"/>
    </row>
    <row r="283" spans="2:4" ht="12.75">
      <c r="B283" s="87"/>
      <c r="C283" s="87"/>
      <c r="D283" s="87"/>
    </row>
    <row r="284" spans="2:4" ht="12.75">
      <c r="B284" s="87"/>
      <c r="C284" s="87"/>
      <c r="D284" s="87"/>
    </row>
    <row r="285" spans="2:4" ht="12.75">
      <c r="B285" s="87"/>
      <c r="C285" s="87"/>
      <c r="D285" s="87"/>
    </row>
    <row r="286" spans="2:4" ht="12.75">
      <c r="B286" s="87"/>
      <c r="C286" s="87"/>
      <c r="D286" s="87"/>
    </row>
    <row r="287" spans="2:4" ht="12.75">
      <c r="B287" s="87"/>
      <c r="C287" s="87"/>
      <c r="D287" s="87"/>
    </row>
    <row r="288" spans="2:4" ht="12.75">
      <c r="B288" s="87"/>
      <c r="C288" s="87"/>
      <c r="D288" s="87"/>
    </row>
    <row r="289" spans="2:4" ht="12.75">
      <c r="B289" s="87"/>
      <c r="C289" s="87"/>
      <c r="D289" s="87"/>
    </row>
    <row r="290" spans="2:4" ht="12.75">
      <c r="B290" s="87"/>
      <c r="C290" s="87"/>
      <c r="D290" s="87"/>
    </row>
    <row r="291" spans="2:4" ht="12.75">
      <c r="B291" s="87"/>
      <c r="C291" s="87"/>
      <c r="D291" s="87"/>
    </row>
    <row r="292" spans="2:4" ht="12.75">
      <c r="B292" s="87"/>
      <c r="C292" s="87"/>
      <c r="D292" s="87"/>
    </row>
    <row r="293" spans="2:4" ht="12.75">
      <c r="B293" s="87"/>
      <c r="C293" s="87"/>
      <c r="D293" s="87"/>
    </row>
    <row r="294" spans="2:4" ht="12.75">
      <c r="B294" s="87"/>
      <c r="C294" s="87"/>
      <c r="D294" s="87"/>
    </row>
    <row r="295" spans="2:4" ht="12.75">
      <c r="B295" s="87"/>
      <c r="C295" s="87"/>
      <c r="D295" s="87"/>
    </row>
    <row r="296" spans="2:4" ht="12.75">
      <c r="B296" s="87"/>
      <c r="C296" s="87"/>
      <c r="D296" s="87"/>
    </row>
    <row r="297" spans="2:4" ht="12.75">
      <c r="B297" s="87"/>
      <c r="C297" s="87"/>
      <c r="D297" s="87"/>
    </row>
    <row r="298" spans="2:4" ht="12.75">
      <c r="B298" s="87"/>
      <c r="C298" s="87"/>
      <c r="D298" s="87"/>
    </row>
    <row r="299" spans="2:4" ht="12.75">
      <c r="B299" s="87"/>
      <c r="C299" s="87"/>
      <c r="D299" s="87"/>
    </row>
    <row r="300" spans="2:4" ht="12.75">
      <c r="B300" s="87"/>
      <c r="C300" s="87"/>
      <c r="D300" s="87"/>
    </row>
    <row r="301" spans="2:4" ht="12.75">
      <c r="B301" s="87"/>
      <c r="C301" s="87"/>
      <c r="D301" s="87"/>
    </row>
    <row r="302" spans="2:4" ht="12.75">
      <c r="B302" s="87"/>
      <c r="C302" s="87"/>
      <c r="D302" s="87"/>
    </row>
    <row r="303" spans="2:4" ht="12.75">
      <c r="B303" s="87"/>
      <c r="C303" s="87"/>
      <c r="D303" s="87"/>
    </row>
    <row r="304" spans="2:4" ht="12.75">
      <c r="B304" s="87"/>
      <c r="C304" s="87"/>
      <c r="D304" s="87"/>
    </row>
    <row r="305" spans="2:4" ht="12.75">
      <c r="B305" s="87"/>
      <c r="C305" s="87"/>
      <c r="D305" s="87"/>
    </row>
    <row r="306" spans="2:4" ht="12.75">
      <c r="B306" s="87"/>
      <c r="C306" s="87"/>
      <c r="D306" s="87"/>
    </row>
    <row r="307" spans="2:4" ht="12.75">
      <c r="B307" s="87"/>
      <c r="C307" s="87"/>
      <c r="D307" s="87"/>
    </row>
    <row r="308" spans="2:4" ht="12.75">
      <c r="B308" s="87"/>
      <c r="C308" s="87"/>
      <c r="D308" s="87"/>
    </row>
    <row r="309" spans="2:4" ht="12.75">
      <c r="B309" s="87"/>
      <c r="C309" s="87"/>
      <c r="D309" s="87"/>
    </row>
    <row r="310" spans="2:4" ht="12.75">
      <c r="B310" s="87"/>
      <c r="C310" s="87"/>
      <c r="D310" s="87"/>
    </row>
    <row r="311" spans="2:4" ht="12.75">
      <c r="B311" s="87"/>
      <c r="C311" s="87"/>
      <c r="D311" s="87"/>
    </row>
    <row r="312" spans="2:4" ht="12.75">
      <c r="B312" s="87"/>
      <c r="C312" s="87"/>
      <c r="D312" s="87"/>
    </row>
    <row r="313" spans="2:4" ht="12.75">
      <c r="B313" s="87"/>
      <c r="C313" s="87"/>
      <c r="D313" s="87"/>
    </row>
    <row r="314" spans="2:4" ht="12.75">
      <c r="B314" s="87"/>
      <c r="C314" s="87"/>
      <c r="D314" s="87"/>
    </row>
    <row r="315" spans="2:4" ht="12.75">
      <c r="B315" s="87"/>
      <c r="C315" s="87"/>
      <c r="D315" s="87"/>
    </row>
    <row r="316" spans="2:4" ht="12.75">
      <c r="B316" s="87"/>
      <c r="C316" s="87"/>
      <c r="D316" s="87"/>
    </row>
    <row r="317" spans="2:4" ht="12.75">
      <c r="B317" s="87"/>
      <c r="C317" s="87"/>
      <c r="D317" s="87"/>
    </row>
    <row r="318" spans="2:4" ht="12.75">
      <c r="B318" s="87"/>
      <c r="C318" s="87"/>
      <c r="D318" s="87"/>
    </row>
    <row r="319" spans="2:4" ht="12.75">
      <c r="B319" s="87"/>
      <c r="C319" s="87"/>
      <c r="D319" s="87"/>
    </row>
    <row r="320" spans="2:4" ht="12.75">
      <c r="B320" s="87"/>
      <c r="C320" s="87"/>
      <c r="D320" s="87"/>
    </row>
    <row r="321" spans="2:4" ht="12.75">
      <c r="B321" s="87"/>
      <c r="C321" s="87"/>
      <c r="D321" s="87"/>
    </row>
    <row r="322" spans="2:4" ht="12.75">
      <c r="B322" s="87"/>
      <c r="C322" s="87"/>
      <c r="D322" s="87"/>
    </row>
    <row r="323" spans="2:4" ht="12.75">
      <c r="B323" s="87"/>
      <c r="C323" s="87"/>
      <c r="D323" s="87"/>
    </row>
    <row r="324" spans="2:4" ht="12.75">
      <c r="B324" s="87"/>
      <c r="C324" s="87"/>
      <c r="D324" s="87"/>
    </row>
    <row r="325" spans="2:4" ht="12.75">
      <c r="B325" s="87"/>
      <c r="C325" s="87"/>
      <c r="D325" s="87"/>
    </row>
    <row r="326" spans="2:4" ht="12.75">
      <c r="B326" s="87"/>
      <c r="C326" s="87"/>
      <c r="D326" s="87"/>
    </row>
    <row r="327" spans="2:4" ht="12.75">
      <c r="B327" s="87"/>
      <c r="C327" s="87"/>
      <c r="D327" s="87"/>
    </row>
    <row r="328" spans="2:4" ht="12.75">
      <c r="B328" s="87"/>
      <c r="C328" s="87"/>
      <c r="D328" s="87"/>
    </row>
    <row r="329" spans="2:4" ht="12.75">
      <c r="B329" s="87"/>
      <c r="C329" s="87"/>
      <c r="D329" s="87"/>
    </row>
    <row r="330" spans="2:4" ht="12.75">
      <c r="B330" s="87"/>
      <c r="C330" s="87"/>
      <c r="D330" s="87"/>
    </row>
    <row r="331" spans="2:4" ht="12.75">
      <c r="B331" s="87"/>
      <c r="C331" s="87"/>
      <c r="D331" s="87"/>
    </row>
    <row r="332" spans="2:4" ht="12.75">
      <c r="B332" s="87"/>
      <c r="C332" s="87"/>
      <c r="D332" s="87"/>
    </row>
    <row r="333" spans="2:4" ht="12.75">
      <c r="B333" s="87"/>
      <c r="C333" s="87"/>
      <c r="D333" s="87"/>
    </row>
    <row r="334" spans="2:4" ht="12.75">
      <c r="B334" s="87"/>
      <c r="C334" s="87"/>
      <c r="D334" s="87"/>
    </row>
    <row r="335" spans="2:4" ht="12.75">
      <c r="B335" s="87"/>
      <c r="C335" s="87"/>
      <c r="D335" s="87"/>
    </row>
    <row r="336" spans="2:4" ht="12.75">
      <c r="B336" s="87"/>
      <c r="C336" s="87"/>
      <c r="D336" s="87"/>
    </row>
    <row r="337" spans="2:4" ht="12.75">
      <c r="B337" s="87"/>
      <c r="C337" s="87"/>
      <c r="D337" s="87"/>
    </row>
    <row r="338" spans="2:4" ht="12.75">
      <c r="B338" s="87"/>
      <c r="C338" s="87"/>
      <c r="D338" s="87"/>
    </row>
    <row r="339" spans="2:4" ht="12.75">
      <c r="B339" s="87"/>
      <c r="C339" s="87"/>
      <c r="D339" s="87"/>
    </row>
    <row r="340" spans="2:4" ht="12.75">
      <c r="B340" s="87"/>
      <c r="C340" s="87"/>
      <c r="D340" s="87"/>
    </row>
    <row r="341" spans="2:4" ht="12.75">
      <c r="B341" s="87"/>
      <c r="C341" s="87"/>
      <c r="D341" s="87"/>
    </row>
    <row r="342" spans="2:4" ht="12.75">
      <c r="B342" s="87"/>
      <c r="C342" s="87"/>
      <c r="D342" s="87"/>
    </row>
    <row r="343" spans="2:4" ht="12.75">
      <c r="B343" s="87"/>
      <c r="C343" s="87"/>
      <c r="D343" s="87"/>
    </row>
    <row r="344" spans="2:4" ht="12.75">
      <c r="B344" s="87"/>
      <c r="C344" s="87"/>
      <c r="D344" s="87"/>
    </row>
    <row r="345" spans="2:4" ht="12.75">
      <c r="B345" s="87"/>
      <c r="C345" s="87"/>
      <c r="D345" s="87"/>
    </row>
    <row r="346" spans="2:4" ht="12.75">
      <c r="B346" s="87"/>
      <c r="C346" s="87"/>
      <c r="D346" s="87"/>
    </row>
    <row r="347" spans="2:4" ht="12.75">
      <c r="B347" s="87"/>
      <c r="C347" s="87"/>
      <c r="D347" s="87"/>
    </row>
    <row r="348" spans="2:4" ht="12.75">
      <c r="B348" s="87"/>
      <c r="C348" s="87"/>
      <c r="D348" s="87"/>
    </row>
    <row r="349" spans="2:4" ht="12.75">
      <c r="B349" s="87"/>
      <c r="C349" s="87"/>
      <c r="D349" s="87"/>
    </row>
    <row r="350" spans="2:4" ht="12.75">
      <c r="B350" s="87"/>
      <c r="C350" s="87"/>
      <c r="D350" s="87"/>
    </row>
    <row r="351" spans="2:4" ht="12.75">
      <c r="B351" s="87"/>
      <c r="C351" s="87"/>
      <c r="D351" s="87"/>
    </row>
    <row r="352" spans="2:4" ht="12.75">
      <c r="B352" s="87"/>
      <c r="C352" s="87"/>
      <c r="D352" s="87"/>
    </row>
    <row r="353" spans="2:4" ht="12.75">
      <c r="B353" s="87"/>
      <c r="C353" s="87"/>
      <c r="D353" s="87"/>
    </row>
    <row r="354" spans="2:4" ht="12.75">
      <c r="B354" s="87"/>
      <c r="C354" s="87"/>
      <c r="D354" s="87"/>
    </row>
    <row r="355" spans="2:4" ht="12.75">
      <c r="B355" s="87"/>
      <c r="C355" s="87"/>
      <c r="D355" s="87"/>
    </row>
    <row r="356" spans="2:4" ht="12.75">
      <c r="B356" s="87"/>
      <c r="C356" s="87"/>
      <c r="D356" s="87"/>
    </row>
    <row r="357" spans="2:4" ht="12.75">
      <c r="B357" s="87"/>
      <c r="C357" s="87"/>
      <c r="D357" s="87"/>
    </row>
    <row r="358" spans="2:4" ht="12.75">
      <c r="B358" s="87"/>
      <c r="C358" s="87"/>
      <c r="D358" s="87"/>
    </row>
    <row r="359" spans="2:4" ht="12.75">
      <c r="B359" s="87"/>
      <c r="C359" s="87"/>
      <c r="D359" s="87"/>
    </row>
    <row r="360" spans="2:4" ht="12.75">
      <c r="B360" s="87"/>
      <c r="C360" s="87"/>
      <c r="D360" s="87"/>
    </row>
    <row r="361" spans="2:4" ht="12.75">
      <c r="B361" s="87"/>
      <c r="C361" s="87"/>
      <c r="D361" s="87"/>
    </row>
    <row r="362" spans="2:4" ht="12.75">
      <c r="B362" s="87"/>
      <c r="C362" s="87"/>
      <c r="D362" s="87"/>
    </row>
    <row r="363" spans="2:4" ht="12.75">
      <c r="B363" s="87"/>
      <c r="C363" s="87"/>
      <c r="D363" s="87"/>
    </row>
    <row r="364" spans="2:4" ht="12.75">
      <c r="B364" s="87"/>
      <c r="C364" s="87"/>
      <c r="D364" s="87"/>
    </row>
    <row r="365" spans="2:4" ht="12.75">
      <c r="B365" s="87"/>
      <c r="C365" s="87"/>
      <c r="D365" s="87"/>
    </row>
    <row r="366" spans="2:4" ht="12.75">
      <c r="B366" s="87"/>
      <c r="C366" s="87"/>
      <c r="D366" s="87"/>
    </row>
    <row r="367" spans="2:4" ht="12.75">
      <c r="B367" s="87"/>
      <c r="C367" s="87"/>
      <c r="D367" s="87"/>
    </row>
    <row r="368" spans="2:4" ht="12.75">
      <c r="B368" s="87"/>
      <c r="C368" s="87"/>
      <c r="D368" s="87"/>
    </row>
    <row r="369" spans="2:4" ht="12.75">
      <c r="B369" s="87"/>
      <c r="C369" s="87"/>
      <c r="D369" s="87"/>
    </row>
    <row r="370" spans="2:4" ht="12.75">
      <c r="B370" s="87"/>
      <c r="C370" s="87"/>
      <c r="D370" s="87"/>
    </row>
    <row r="371" spans="2:4" ht="12.75">
      <c r="B371" s="87"/>
      <c r="C371" s="87"/>
      <c r="D371" s="87"/>
    </row>
    <row r="372" spans="2:4" ht="12.75">
      <c r="B372" s="87"/>
      <c r="C372" s="87"/>
      <c r="D372" s="87"/>
    </row>
    <row r="373" spans="2:4" ht="12.75">
      <c r="B373" s="87"/>
      <c r="C373" s="87"/>
      <c r="D373" s="87"/>
    </row>
    <row r="374" spans="2:4" ht="12.75">
      <c r="B374" s="87"/>
      <c r="C374" s="87"/>
      <c r="D374" s="87"/>
    </row>
    <row r="375" spans="2:4" ht="12.75">
      <c r="B375" s="87"/>
      <c r="C375" s="87"/>
      <c r="D375" s="87"/>
    </row>
    <row r="376" spans="2:4" ht="12.75">
      <c r="B376" s="87"/>
      <c r="C376" s="87"/>
      <c r="D376" s="87"/>
    </row>
    <row r="377" spans="2:4" ht="12.75">
      <c r="B377" s="87"/>
      <c r="C377" s="87"/>
      <c r="D377" s="87"/>
    </row>
    <row r="378" spans="2:4" ht="12.75">
      <c r="B378" s="87"/>
      <c r="C378" s="87"/>
      <c r="D378" s="87"/>
    </row>
    <row r="379" spans="2:4" ht="12.75">
      <c r="B379" s="87"/>
      <c r="C379" s="87"/>
      <c r="D379" s="87"/>
    </row>
    <row r="380" spans="2:4" ht="12.75">
      <c r="B380" s="87"/>
      <c r="C380" s="87"/>
      <c r="D380" s="87"/>
    </row>
    <row r="381" spans="2:4" ht="12.75">
      <c r="B381" s="87"/>
      <c r="C381" s="87"/>
      <c r="D381" s="87"/>
    </row>
    <row r="382" spans="2:4" ht="12.75">
      <c r="B382" s="87"/>
      <c r="C382" s="87"/>
      <c r="D382" s="87"/>
    </row>
    <row r="383" spans="2:4" ht="12.75">
      <c r="B383" s="87"/>
      <c r="C383" s="87"/>
      <c r="D383" s="87"/>
    </row>
    <row r="384" spans="2:4" ht="12.75">
      <c r="B384" s="87"/>
      <c r="C384" s="87"/>
      <c r="D384" s="87"/>
    </row>
    <row r="385" spans="2:4" ht="12.75">
      <c r="B385" s="87"/>
      <c r="C385" s="87"/>
      <c r="D385" s="87"/>
    </row>
    <row r="386" spans="2:4" ht="12.75">
      <c r="B386" s="87"/>
      <c r="C386" s="87"/>
      <c r="D386" s="87"/>
    </row>
    <row r="387" spans="2:4" ht="12.75">
      <c r="B387" s="87"/>
      <c r="C387" s="87"/>
      <c r="D387" s="87"/>
    </row>
    <row r="388" spans="2:4" ht="12.75">
      <c r="B388" s="87"/>
      <c r="C388" s="87"/>
      <c r="D388" s="87"/>
    </row>
    <row r="389" spans="2:4" ht="12.75">
      <c r="B389" s="87"/>
      <c r="C389" s="87"/>
      <c r="D389" s="87"/>
    </row>
    <row r="390" spans="2:4" ht="12.75">
      <c r="B390" s="87"/>
      <c r="C390" s="87"/>
      <c r="D390" s="87"/>
    </row>
    <row r="391" spans="2:4" ht="12.75">
      <c r="B391" s="87"/>
      <c r="C391" s="87"/>
      <c r="D391" s="87"/>
    </row>
    <row r="392" spans="2:4" ht="12.75">
      <c r="B392" s="87"/>
      <c r="C392" s="87"/>
      <c r="D392" s="87"/>
    </row>
    <row r="393" spans="2:4" ht="12.75">
      <c r="B393" s="87"/>
      <c r="C393" s="87"/>
      <c r="D393" s="87"/>
    </row>
    <row r="394" spans="2:4" ht="12.75">
      <c r="B394" s="87"/>
      <c r="C394" s="87"/>
      <c r="D394" s="87"/>
    </row>
    <row r="395" spans="2:4" ht="12.75">
      <c r="B395" s="87"/>
      <c r="C395" s="87"/>
      <c r="D395" s="87"/>
    </row>
    <row r="396" spans="2:4" ht="12.75">
      <c r="B396" s="87"/>
      <c r="C396" s="87"/>
      <c r="D396" s="87"/>
    </row>
    <row r="397" spans="2:4" ht="12.75">
      <c r="B397" s="87"/>
      <c r="C397" s="87"/>
      <c r="D397" s="87"/>
    </row>
    <row r="398" spans="2:4" ht="12.75">
      <c r="B398" s="87"/>
      <c r="C398" s="87"/>
      <c r="D398" s="87"/>
    </row>
    <row r="399" spans="2:4" ht="12.75">
      <c r="B399" s="87"/>
      <c r="C399" s="87"/>
      <c r="D399" s="87"/>
    </row>
    <row r="400" spans="2:4" ht="12.75">
      <c r="B400" s="87"/>
      <c r="C400" s="87"/>
      <c r="D400" s="87"/>
    </row>
    <row r="401" spans="2:4" ht="12.75">
      <c r="B401" s="87"/>
      <c r="C401" s="87"/>
      <c r="D401" s="87"/>
    </row>
    <row r="402" spans="2:4" ht="12.75">
      <c r="B402" s="87"/>
      <c r="C402" s="87"/>
      <c r="D402" s="87"/>
    </row>
    <row r="403" spans="2:4" ht="12.75">
      <c r="B403" s="87"/>
      <c r="C403" s="87"/>
      <c r="D403" s="87"/>
    </row>
    <row r="404" spans="2:4" ht="12.75">
      <c r="B404" s="87"/>
      <c r="C404" s="87"/>
      <c r="D404" s="87"/>
    </row>
    <row r="405" spans="2:4" ht="12.75">
      <c r="B405" s="87"/>
      <c r="C405" s="87"/>
      <c r="D405" s="87"/>
    </row>
    <row r="406" spans="2:4" ht="12.75">
      <c r="B406" s="87"/>
      <c r="C406" s="87"/>
      <c r="D406" s="87"/>
    </row>
    <row r="407" spans="2:4" ht="12.75">
      <c r="B407" s="87"/>
      <c r="C407" s="87"/>
      <c r="D407" s="87"/>
    </row>
    <row r="408" spans="2:4" ht="12.75">
      <c r="B408" s="87"/>
      <c r="C408" s="87"/>
      <c r="D408" s="87"/>
    </row>
    <row r="409" spans="2:4" ht="12.75">
      <c r="B409" s="87"/>
      <c r="C409" s="87"/>
      <c r="D409" s="87"/>
    </row>
    <row r="410" spans="2:4" ht="12.75">
      <c r="B410" s="87"/>
      <c r="C410" s="87"/>
      <c r="D410" s="87"/>
    </row>
    <row r="411" spans="2:4" ht="12.75">
      <c r="B411" s="87"/>
      <c r="C411" s="87"/>
      <c r="D411" s="87"/>
    </row>
    <row r="412" spans="2:4" ht="12.75">
      <c r="B412" s="87"/>
      <c r="C412" s="87"/>
      <c r="D412" s="87"/>
    </row>
    <row r="413" spans="2:4" ht="12.75">
      <c r="B413" s="87"/>
      <c r="C413" s="87"/>
      <c r="D413" s="87"/>
    </row>
    <row r="414" spans="2:4" ht="12.75">
      <c r="B414" s="87"/>
      <c r="C414" s="87"/>
      <c r="D414" s="87"/>
    </row>
    <row r="415" spans="2:4" ht="12.75">
      <c r="B415" s="87"/>
      <c r="C415" s="87"/>
      <c r="D415" s="87"/>
    </row>
    <row r="416" spans="2:4" ht="12.75">
      <c r="B416" s="87"/>
      <c r="C416" s="87"/>
      <c r="D416" s="87"/>
    </row>
    <row r="417" spans="2:4" ht="12.75">
      <c r="B417" s="87"/>
      <c r="C417" s="87"/>
      <c r="D417" s="87"/>
    </row>
    <row r="418" spans="2:4" ht="12.75">
      <c r="B418" s="87"/>
      <c r="C418" s="87"/>
      <c r="D418" s="87"/>
    </row>
    <row r="419" spans="2:4" ht="12.75">
      <c r="B419" s="87"/>
      <c r="C419" s="87"/>
      <c r="D419" s="87"/>
    </row>
    <row r="420" spans="2:4" ht="12.75">
      <c r="B420" s="87"/>
      <c r="C420" s="87"/>
      <c r="D420" s="87"/>
    </row>
    <row r="421" spans="2:4" ht="12.75">
      <c r="B421" s="87"/>
      <c r="C421" s="87"/>
      <c r="D421" s="87"/>
    </row>
    <row r="422" spans="2:4" ht="12.75">
      <c r="B422" s="87"/>
      <c r="C422" s="87"/>
      <c r="D422" s="87"/>
    </row>
    <row r="423" spans="2:4" ht="12.75">
      <c r="B423" s="87"/>
      <c r="C423" s="87"/>
      <c r="D423" s="87"/>
    </row>
    <row r="424" spans="2:4" ht="12.75">
      <c r="B424" s="87"/>
      <c r="C424" s="87"/>
      <c r="D424" s="87"/>
    </row>
    <row r="425" spans="2:4" ht="12.75">
      <c r="B425" s="87"/>
      <c r="C425" s="87"/>
      <c r="D425" s="87"/>
    </row>
    <row r="426" spans="2:4" ht="12.75">
      <c r="B426" s="87"/>
      <c r="C426" s="87"/>
      <c r="D426" s="87"/>
    </row>
    <row r="427" spans="2:4" ht="12.75">
      <c r="B427" s="87"/>
      <c r="C427" s="87"/>
      <c r="D427" s="87"/>
    </row>
    <row r="428" spans="2:4" ht="12.75">
      <c r="B428" s="87"/>
      <c r="C428" s="87"/>
      <c r="D428" s="87"/>
    </row>
    <row r="429" spans="2:4" ht="12.75">
      <c r="B429" s="87"/>
      <c r="C429" s="87"/>
      <c r="D429" s="87"/>
    </row>
    <row r="430" spans="2:4" ht="12.75">
      <c r="B430" s="87"/>
      <c r="C430" s="87"/>
      <c r="D430" s="87"/>
    </row>
    <row r="431" spans="2:4" ht="12.75">
      <c r="B431" s="87"/>
      <c r="C431" s="87"/>
      <c r="D431" s="87"/>
    </row>
    <row r="432" spans="2:4" ht="12.75">
      <c r="B432" s="87"/>
      <c r="C432" s="87"/>
      <c r="D432" s="87"/>
    </row>
    <row r="433" spans="2:4" ht="12.75">
      <c r="B433" s="87"/>
      <c r="C433" s="87"/>
      <c r="D433" s="87"/>
    </row>
    <row r="434" spans="2:4" ht="12.75">
      <c r="B434" s="87"/>
      <c r="C434" s="87"/>
      <c r="D434" s="87"/>
    </row>
    <row r="435" spans="2:4" ht="12.75">
      <c r="B435" s="87"/>
      <c r="C435" s="87"/>
      <c r="D435" s="87"/>
    </row>
    <row r="436" spans="2:4" ht="12.75">
      <c r="B436" s="87"/>
      <c r="C436" s="87"/>
      <c r="D436" s="87"/>
    </row>
    <row r="437" spans="2:4" ht="12.75">
      <c r="B437" s="87"/>
      <c r="C437" s="87"/>
      <c r="D437" s="87"/>
    </row>
    <row r="438" spans="2:4" ht="12.75">
      <c r="B438" s="87"/>
      <c r="C438" s="87"/>
      <c r="D438" s="87"/>
    </row>
    <row r="439" spans="2:4" ht="12.75">
      <c r="B439" s="87"/>
      <c r="C439" s="87"/>
      <c r="D439" s="87"/>
    </row>
    <row r="440" spans="2:4" ht="12.75">
      <c r="B440" s="87"/>
      <c r="C440" s="87"/>
      <c r="D440" s="87"/>
    </row>
    <row r="441" spans="2:4" ht="12.75">
      <c r="B441" s="87"/>
      <c r="C441" s="87"/>
      <c r="D441" s="87"/>
    </row>
    <row r="442" spans="2:4" ht="12.75">
      <c r="B442" s="87"/>
      <c r="C442" s="87"/>
      <c r="D442" s="87"/>
    </row>
    <row r="443" spans="2:4" ht="12.75">
      <c r="B443" s="87"/>
      <c r="C443" s="87"/>
      <c r="D443" s="87"/>
    </row>
    <row r="444" spans="2:4" ht="12.75">
      <c r="B444" s="87"/>
      <c r="C444" s="87"/>
      <c r="D444" s="87"/>
    </row>
    <row r="445" spans="2:4" ht="12.75">
      <c r="B445" s="87"/>
      <c r="C445" s="87"/>
      <c r="D445" s="87"/>
    </row>
    <row r="446" spans="2:4" ht="12.75">
      <c r="B446" s="87"/>
      <c r="C446" s="87"/>
      <c r="D446" s="87"/>
    </row>
    <row r="447" spans="2:4" ht="12.75">
      <c r="B447" s="87"/>
      <c r="C447" s="87"/>
      <c r="D447" s="87"/>
    </row>
    <row r="448" spans="2:4" ht="12.75">
      <c r="B448" s="87"/>
      <c r="C448" s="87"/>
      <c r="D448" s="87"/>
    </row>
    <row r="449" spans="2:4" ht="12.75">
      <c r="B449" s="87"/>
      <c r="C449" s="87"/>
      <c r="D449" s="87"/>
    </row>
    <row r="450" spans="2:4" ht="12.75">
      <c r="B450" s="87"/>
      <c r="C450" s="87"/>
      <c r="D450" s="87"/>
    </row>
    <row r="451" spans="2:4" ht="12.75">
      <c r="B451" s="87"/>
      <c r="C451" s="87"/>
      <c r="D451" s="87"/>
    </row>
    <row r="452" spans="2:4" ht="12.75">
      <c r="B452" s="87"/>
      <c r="C452" s="87"/>
      <c r="D452" s="87"/>
    </row>
    <row r="453" spans="2:4" ht="12.75">
      <c r="B453" s="87"/>
      <c r="C453" s="87"/>
      <c r="D453" s="87"/>
    </row>
    <row r="454" spans="2:4" ht="12.75">
      <c r="B454" s="87"/>
      <c r="C454" s="87"/>
      <c r="D454" s="87"/>
    </row>
    <row r="455" spans="2:4" ht="12.75">
      <c r="B455" s="87"/>
      <c r="C455" s="87"/>
      <c r="D455" s="87"/>
    </row>
    <row r="456" spans="2:4" ht="12.75">
      <c r="B456" s="87"/>
      <c r="C456" s="87"/>
      <c r="D456" s="87"/>
    </row>
    <row r="457" spans="2:4" ht="12.75">
      <c r="B457" s="87"/>
      <c r="C457" s="87"/>
      <c r="D457" s="87"/>
    </row>
    <row r="458" spans="2:4" ht="12.75">
      <c r="B458" s="87"/>
      <c r="C458" s="87"/>
      <c r="D458" s="87"/>
    </row>
    <row r="459" spans="2:4" ht="12.75">
      <c r="B459" s="87"/>
      <c r="C459" s="87"/>
      <c r="D459" s="87"/>
    </row>
    <row r="460" spans="2:4" ht="12.75">
      <c r="B460" s="87"/>
      <c r="C460" s="87"/>
      <c r="D460" s="87"/>
    </row>
    <row r="461" spans="2:4" ht="12.75">
      <c r="B461" s="87"/>
      <c r="C461" s="87"/>
      <c r="D461" s="87"/>
    </row>
    <row r="462" spans="2:4" ht="12.75">
      <c r="B462" s="87"/>
      <c r="C462" s="87"/>
      <c r="D462" s="87"/>
    </row>
    <row r="463" spans="2:4" ht="12.75">
      <c r="B463" s="87"/>
      <c r="C463" s="87"/>
      <c r="D463" s="87"/>
    </row>
    <row r="464" spans="2:4" ht="12.75">
      <c r="B464" s="87"/>
      <c r="C464" s="87"/>
      <c r="D464" s="87"/>
    </row>
    <row r="465" spans="2:4" ht="12.75">
      <c r="B465" s="87"/>
      <c r="C465" s="87"/>
      <c r="D465" s="87"/>
    </row>
    <row r="466" spans="2:4" ht="12.75">
      <c r="B466" s="87"/>
      <c r="C466" s="87"/>
      <c r="D466" s="87"/>
    </row>
    <row r="467" spans="2:4" ht="12.75">
      <c r="B467" s="87"/>
      <c r="C467" s="87"/>
      <c r="D467" s="87"/>
    </row>
    <row r="468" spans="2:4" ht="12.75">
      <c r="B468" s="87"/>
      <c r="C468" s="87"/>
      <c r="D468" s="87"/>
    </row>
    <row r="469" spans="2:4" ht="12.75">
      <c r="B469" s="87"/>
      <c r="C469" s="87"/>
      <c r="D469" s="87"/>
    </row>
    <row r="470" spans="2:4" ht="12.75">
      <c r="B470" s="87"/>
      <c r="C470" s="87"/>
      <c r="D470" s="87"/>
    </row>
    <row r="471" spans="2:4" ht="12.75">
      <c r="B471" s="87"/>
      <c r="C471" s="87"/>
      <c r="D471" s="87"/>
    </row>
    <row r="472" spans="2:4" ht="12.75">
      <c r="B472" s="87"/>
      <c r="C472" s="87"/>
      <c r="D472" s="87"/>
    </row>
    <row r="473" spans="2:4" ht="12.75">
      <c r="B473" s="87"/>
      <c r="C473" s="87"/>
      <c r="D473" s="87"/>
    </row>
    <row r="474" spans="2:4" ht="12.75">
      <c r="B474" s="87"/>
      <c r="C474" s="87"/>
      <c r="D474" s="87"/>
    </row>
    <row r="475" spans="2:4" ht="12.75">
      <c r="B475" s="87"/>
      <c r="C475" s="87"/>
      <c r="D475" s="87"/>
    </row>
    <row r="476" spans="2:4" ht="12.75">
      <c r="B476" s="87"/>
      <c r="C476" s="87"/>
      <c r="D476" s="87"/>
    </row>
    <row r="477" spans="2:4" ht="12.75">
      <c r="B477" s="87"/>
      <c r="C477" s="87"/>
      <c r="D477" s="87"/>
    </row>
    <row r="478" spans="2:4" ht="12.75">
      <c r="B478" s="87"/>
      <c r="C478" s="87"/>
      <c r="D478" s="87"/>
    </row>
    <row r="479" spans="2:4" ht="12.75">
      <c r="B479" s="87"/>
      <c r="C479" s="87"/>
      <c r="D479" s="87"/>
    </row>
    <row r="480" spans="2:4" ht="12.75">
      <c r="B480" s="87"/>
      <c r="C480" s="87"/>
      <c r="D480" s="87"/>
    </row>
    <row r="481" spans="2:4" ht="12.75">
      <c r="B481" s="87"/>
      <c r="C481" s="87"/>
      <c r="D481" s="87"/>
    </row>
    <row r="482" spans="2:4" ht="12.75">
      <c r="B482" s="87"/>
      <c r="C482" s="87"/>
      <c r="D482" s="87"/>
    </row>
    <row r="483" spans="2:4" ht="12.75">
      <c r="B483" s="87"/>
      <c r="C483" s="87"/>
      <c r="D483" s="87"/>
    </row>
    <row r="484" spans="2:4" ht="12.75">
      <c r="B484" s="87"/>
      <c r="C484" s="87"/>
      <c r="D484" s="87"/>
    </row>
    <row r="485" spans="2:4" ht="12.75">
      <c r="B485" s="87"/>
      <c r="C485" s="87"/>
      <c r="D485" s="87"/>
    </row>
    <row r="486" spans="2:4" ht="12.75">
      <c r="B486" s="87"/>
      <c r="C486" s="87"/>
      <c r="D486" s="87"/>
    </row>
    <row r="487" spans="2:4" ht="12.75">
      <c r="B487" s="87"/>
      <c r="C487" s="87"/>
      <c r="D487" s="87"/>
    </row>
    <row r="488" spans="2:4" ht="12.75">
      <c r="B488" s="87"/>
      <c r="C488" s="87"/>
      <c r="D488" s="87"/>
    </row>
    <row r="489" spans="2:4" ht="12.75">
      <c r="B489" s="87"/>
      <c r="C489" s="87"/>
      <c r="D489" s="87"/>
    </row>
    <row r="490" spans="2:4" ht="12.75">
      <c r="B490" s="87"/>
      <c r="C490" s="87"/>
      <c r="D490" s="87"/>
    </row>
    <row r="491" spans="2:4" ht="12.75">
      <c r="B491" s="87"/>
      <c r="C491" s="87"/>
      <c r="D491" s="87"/>
    </row>
    <row r="492" spans="2:4" ht="12.75">
      <c r="B492" s="87"/>
      <c r="C492" s="87"/>
      <c r="D492" s="87"/>
    </row>
    <row r="493" spans="2:4" ht="12.75">
      <c r="B493" s="87"/>
      <c r="C493" s="87"/>
      <c r="D493" s="87"/>
    </row>
    <row r="494" spans="2:4" ht="12.75">
      <c r="B494" s="87"/>
      <c r="C494" s="87"/>
      <c r="D494" s="87"/>
    </row>
    <row r="495" spans="2:4" ht="12.75">
      <c r="B495" s="87"/>
      <c r="C495" s="87"/>
      <c r="D495" s="87"/>
    </row>
    <row r="496" spans="2:4" ht="12.75">
      <c r="B496" s="87"/>
      <c r="C496" s="87"/>
      <c r="D496" s="87"/>
    </row>
    <row r="497" spans="2:4" ht="12.75">
      <c r="B497" s="87"/>
      <c r="C497" s="87"/>
      <c r="D497" s="87"/>
    </row>
    <row r="498" spans="2:4" ht="12.75">
      <c r="B498" s="87"/>
      <c r="C498" s="87"/>
      <c r="D498" s="87"/>
    </row>
    <row r="499" spans="2:4" ht="12.75">
      <c r="B499" s="87"/>
      <c r="C499" s="87"/>
      <c r="D499" s="87"/>
    </row>
    <row r="500" spans="2:4" ht="12.75">
      <c r="B500" s="87"/>
      <c r="C500" s="87"/>
      <c r="D500" s="87"/>
    </row>
    <row r="501" spans="2:4" ht="12.75">
      <c r="B501" s="87"/>
      <c r="C501" s="87"/>
      <c r="D501" s="87"/>
    </row>
    <row r="502" spans="2:4" ht="12.75">
      <c r="B502" s="87"/>
      <c r="C502" s="87"/>
      <c r="D502" s="87"/>
    </row>
    <row r="503" spans="2:4" ht="12.75">
      <c r="B503" s="87"/>
      <c r="C503" s="87"/>
      <c r="D503" s="87"/>
    </row>
    <row r="504" spans="2:4" ht="12.75">
      <c r="B504" s="87"/>
      <c r="C504" s="87"/>
      <c r="D504" s="87"/>
    </row>
    <row r="505" spans="2:4" ht="12.75">
      <c r="B505" s="87"/>
      <c r="C505" s="87"/>
      <c r="D505" s="87"/>
    </row>
    <row r="506" spans="2:4" ht="12.75">
      <c r="B506" s="87"/>
      <c r="C506" s="87"/>
      <c r="D506" s="87"/>
    </row>
    <row r="507" spans="2:4" ht="12.75">
      <c r="B507" s="87"/>
      <c r="C507" s="87"/>
      <c r="D507" s="87"/>
    </row>
    <row r="508" spans="2:4" ht="12.75">
      <c r="B508" s="87"/>
      <c r="C508" s="87"/>
      <c r="D508" s="87"/>
    </row>
    <row r="509" spans="2:4" ht="12.75">
      <c r="B509" s="87"/>
      <c r="C509" s="87"/>
      <c r="D509" s="87"/>
    </row>
    <row r="510" spans="2:4" ht="12.75">
      <c r="B510" s="87"/>
      <c r="C510" s="87"/>
      <c r="D510" s="87"/>
    </row>
    <row r="511" spans="2:4" ht="12.75">
      <c r="B511" s="87"/>
      <c r="C511" s="87"/>
      <c r="D511" s="87"/>
    </row>
    <row r="512" spans="2:4" ht="12.75">
      <c r="B512" s="87"/>
      <c r="C512" s="87"/>
      <c r="D512" s="87"/>
    </row>
    <row r="513" spans="2:4" ht="12.75">
      <c r="B513" s="87"/>
      <c r="C513" s="87"/>
      <c r="D513" s="87"/>
    </row>
    <row r="514" spans="2:4" ht="12.75">
      <c r="B514" s="87"/>
      <c r="C514" s="87"/>
      <c r="D514" s="87"/>
    </row>
    <row r="515" spans="2:4" ht="12.75">
      <c r="B515" s="87"/>
      <c r="C515" s="87"/>
      <c r="D515" s="87"/>
    </row>
    <row r="516" spans="2:4" ht="12.75">
      <c r="B516" s="87"/>
      <c r="C516" s="87"/>
      <c r="D516" s="87"/>
    </row>
    <row r="517" spans="2:4" ht="12.75">
      <c r="B517" s="87"/>
      <c r="C517" s="87"/>
      <c r="D517" s="87"/>
    </row>
    <row r="518" spans="2:4" ht="12.75">
      <c r="B518" s="87"/>
      <c r="C518" s="87"/>
      <c r="D518" s="87"/>
    </row>
    <row r="519" spans="2:4" ht="12.75">
      <c r="B519" s="87"/>
      <c r="C519" s="87"/>
      <c r="D519" s="87"/>
    </row>
    <row r="520" spans="2:4" ht="12.75">
      <c r="B520" s="87"/>
      <c r="C520" s="87"/>
      <c r="D520" s="87"/>
    </row>
    <row r="521" spans="2:4" ht="12.75">
      <c r="B521" s="87"/>
      <c r="C521" s="87"/>
      <c r="D521" s="87"/>
    </row>
    <row r="522" spans="2:4" ht="12.75">
      <c r="B522" s="87"/>
      <c r="C522" s="87"/>
      <c r="D522" s="87"/>
    </row>
    <row r="523" spans="2:4" ht="12.75">
      <c r="B523" s="87"/>
      <c r="C523" s="87"/>
      <c r="D523" s="87"/>
    </row>
    <row r="524" spans="2:4" ht="12.75">
      <c r="B524" s="87"/>
      <c r="C524" s="87"/>
      <c r="D524" s="87"/>
    </row>
    <row r="525" spans="2:4" ht="12.75">
      <c r="B525" s="87"/>
      <c r="C525" s="87"/>
      <c r="D525" s="87"/>
    </row>
    <row r="526" spans="2:4" ht="12.75">
      <c r="B526" s="87"/>
      <c r="C526" s="87"/>
      <c r="D526" s="87"/>
    </row>
    <row r="527" spans="2:4" ht="12.75">
      <c r="B527" s="87"/>
      <c r="C527" s="87"/>
      <c r="D527" s="87"/>
    </row>
    <row r="528" spans="2:4" ht="12.75">
      <c r="B528" s="87"/>
      <c r="C528" s="87"/>
      <c r="D528" s="87"/>
    </row>
    <row r="529" spans="2:4" ht="12.75">
      <c r="B529" s="87"/>
      <c r="C529" s="87"/>
      <c r="D529" s="87"/>
    </row>
    <row r="530" spans="2:4" ht="12.75">
      <c r="B530" s="87"/>
      <c r="C530" s="87"/>
      <c r="D530" s="87"/>
    </row>
    <row r="531" spans="2:4" ht="12.75">
      <c r="B531" s="87"/>
      <c r="C531" s="87"/>
      <c r="D531" s="87"/>
    </row>
    <row r="532" spans="2:4" ht="12.75">
      <c r="B532" s="87"/>
      <c r="C532" s="87"/>
      <c r="D532" s="87"/>
    </row>
    <row r="533" spans="2:4" ht="12.75">
      <c r="B533" s="87"/>
      <c r="C533" s="87"/>
      <c r="D533" s="87"/>
    </row>
    <row r="534" spans="2:4" ht="12.75">
      <c r="B534" s="87"/>
      <c r="C534" s="87"/>
      <c r="D534" s="87"/>
    </row>
    <row r="535" spans="2:4" ht="12.75">
      <c r="B535" s="87"/>
      <c r="C535" s="87"/>
      <c r="D535" s="87"/>
    </row>
    <row r="536" spans="2:4" ht="12.75">
      <c r="B536" s="87"/>
      <c r="C536" s="87"/>
      <c r="D536" s="87"/>
    </row>
    <row r="537" spans="2:4" ht="12.75">
      <c r="B537" s="87"/>
      <c r="C537" s="87"/>
      <c r="D537" s="87"/>
    </row>
    <row r="538" spans="2:4" ht="12.75">
      <c r="B538" s="87"/>
      <c r="C538" s="87"/>
      <c r="D538" s="87"/>
    </row>
    <row r="539" spans="2:4" ht="12.75">
      <c r="B539" s="87"/>
      <c r="C539" s="87"/>
      <c r="D539" s="87"/>
    </row>
    <row r="540" spans="2:4" ht="12.75">
      <c r="B540" s="87"/>
      <c r="C540" s="87"/>
      <c r="D540" s="87"/>
    </row>
    <row r="541" spans="2:4" ht="12.75">
      <c r="B541" s="87"/>
      <c r="C541" s="87"/>
      <c r="D541" s="87"/>
    </row>
    <row r="542" spans="2:4" ht="12.75">
      <c r="B542" s="87"/>
      <c r="C542" s="87"/>
      <c r="D542" s="87"/>
    </row>
    <row r="543" spans="2:4" ht="12.75">
      <c r="B543" s="87"/>
      <c r="C543" s="87"/>
      <c r="D543" s="87"/>
    </row>
    <row r="544" spans="2:4" ht="12.75">
      <c r="B544" s="87"/>
      <c r="C544" s="87"/>
      <c r="D544" s="87"/>
    </row>
    <row r="545" spans="2:4" ht="12.75">
      <c r="B545" s="87"/>
      <c r="C545" s="87"/>
      <c r="D545" s="87"/>
    </row>
    <row r="546" spans="2:4" ht="12.75">
      <c r="B546" s="87"/>
      <c r="C546" s="87"/>
      <c r="D546" s="87"/>
    </row>
    <row r="547" spans="2:4" ht="12.75">
      <c r="B547" s="87"/>
      <c r="C547" s="87"/>
      <c r="D547" s="87"/>
    </row>
    <row r="548" spans="2:4" ht="12.75">
      <c r="B548" s="87"/>
      <c r="C548" s="87"/>
      <c r="D548" s="87"/>
    </row>
    <row r="549" spans="2:4" ht="12.75">
      <c r="B549" s="87"/>
      <c r="C549" s="87"/>
      <c r="D549" s="87"/>
    </row>
    <row r="550" spans="2:4" ht="12.75">
      <c r="B550" s="87"/>
      <c r="C550" s="87"/>
      <c r="D550" s="87"/>
    </row>
    <row r="551" spans="2:4" ht="12.75">
      <c r="B551" s="87"/>
      <c r="C551" s="87"/>
      <c r="D551" s="87"/>
    </row>
    <row r="552" spans="2:4" ht="12.75">
      <c r="B552" s="87"/>
      <c r="C552" s="87"/>
      <c r="D552" s="87"/>
    </row>
    <row r="553" spans="2:4" ht="12.75">
      <c r="B553" s="87"/>
      <c r="C553" s="87"/>
      <c r="D553" s="87"/>
    </row>
    <row r="554" spans="2:4" ht="12.75">
      <c r="B554" s="87"/>
      <c r="C554" s="87"/>
      <c r="D554" s="87"/>
    </row>
    <row r="555" spans="2:4" ht="12.75">
      <c r="B555" s="87"/>
      <c r="C555" s="87"/>
      <c r="D555" s="87"/>
    </row>
    <row r="556" spans="2:4" ht="12.75">
      <c r="B556" s="87"/>
      <c r="C556" s="87"/>
      <c r="D556" s="87"/>
    </row>
    <row r="557" spans="2:4" ht="12.75">
      <c r="B557" s="87"/>
      <c r="C557" s="87"/>
      <c r="D557" s="87"/>
    </row>
    <row r="558" spans="2:4" ht="12.75">
      <c r="B558" s="87"/>
      <c r="C558" s="87"/>
      <c r="D558" s="87"/>
    </row>
    <row r="559" spans="2:4" ht="12.75">
      <c r="B559" s="87"/>
      <c r="C559" s="87"/>
      <c r="D559" s="87"/>
    </row>
    <row r="560" spans="2:4" ht="12.75">
      <c r="B560" s="87"/>
      <c r="C560" s="87"/>
      <c r="D560" s="87"/>
    </row>
    <row r="561" spans="2:4" ht="12.75">
      <c r="B561" s="87"/>
      <c r="C561" s="87"/>
      <c r="D561" s="87"/>
    </row>
    <row r="562" spans="2:4" ht="12.75">
      <c r="B562" s="87"/>
      <c r="C562" s="87"/>
      <c r="D562" s="87"/>
    </row>
    <row r="563" spans="2:4" ht="12.75">
      <c r="B563" s="87"/>
      <c r="C563" s="87"/>
      <c r="D563" s="87"/>
    </row>
    <row r="564" spans="2:4" ht="12.75">
      <c r="B564" s="87"/>
      <c r="C564" s="87"/>
      <c r="D564" s="87"/>
    </row>
    <row r="565" spans="2:4" ht="12.75">
      <c r="B565" s="87"/>
      <c r="C565" s="87"/>
      <c r="D565" s="87"/>
    </row>
    <row r="566" spans="2:4" ht="12.75">
      <c r="B566" s="87"/>
      <c r="C566" s="87"/>
      <c r="D566" s="87"/>
    </row>
    <row r="567" spans="2:4" ht="12.75">
      <c r="B567" s="87"/>
      <c r="C567" s="87"/>
      <c r="D567" s="87"/>
    </row>
    <row r="568" spans="2:4" ht="12.75">
      <c r="B568" s="87"/>
      <c r="C568" s="87"/>
      <c r="D568" s="87"/>
    </row>
    <row r="569" spans="2:4" ht="12.75">
      <c r="B569" s="87"/>
      <c r="C569" s="87"/>
      <c r="D569" s="87"/>
    </row>
    <row r="570" spans="2:4" ht="12.75">
      <c r="B570" s="87"/>
      <c r="C570" s="87"/>
      <c r="D570" s="87"/>
    </row>
    <row r="571" spans="2:4" ht="12.75">
      <c r="B571" s="87"/>
      <c r="C571" s="87"/>
      <c r="D571" s="87"/>
    </row>
    <row r="572" spans="2:4" ht="12.75">
      <c r="B572" s="87"/>
      <c r="C572" s="87"/>
      <c r="D572" s="87"/>
    </row>
    <row r="573" spans="2:4" ht="12.75">
      <c r="B573" s="87"/>
      <c r="C573" s="87"/>
      <c r="D573" s="87"/>
    </row>
    <row r="574" spans="2:4" ht="12.75">
      <c r="B574" s="87"/>
      <c r="C574" s="87"/>
      <c r="D574" s="87"/>
    </row>
    <row r="575" spans="2:4" ht="12.75">
      <c r="B575" s="87"/>
      <c r="C575" s="87"/>
      <c r="D575" s="87"/>
    </row>
    <row r="576" spans="2:4" ht="12.75">
      <c r="B576" s="87"/>
      <c r="C576" s="87"/>
      <c r="D576" s="87"/>
    </row>
    <row r="577" spans="2:4" ht="12.75">
      <c r="B577" s="87"/>
      <c r="C577" s="87"/>
      <c r="D577" s="87"/>
    </row>
    <row r="578" spans="2:4" ht="12.75">
      <c r="B578" s="87"/>
      <c r="C578" s="87"/>
      <c r="D578" s="87"/>
    </row>
    <row r="579" spans="2:4" ht="12.75">
      <c r="B579" s="87"/>
      <c r="C579" s="87"/>
      <c r="D579" s="87"/>
    </row>
    <row r="580" spans="2:4" ht="12.75">
      <c r="B580" s="87"/>
      <c r="C580" s="87"/>
      <c r="D580" s="87"/>
    </row>
    <row r="581" spans="2:4" ht="12.75">
      <c r="B581" s="87"/>
      <c r="C581" s="87"/>
      <c r="D581" s="87"/>
    </row>
    <row r="582" spans="2:4" ht="12.75">
      <c r="B582" s="87"/>
      <c r="C582" s="87"/>
      <c r="D582" s="87"/>
    </row>
    <row r="583" spans="2:4" ht="12.75">
      <c r="B583" s="87"/>
      <c r="C583" s="87"/>
      <c r="D583" s="87"/>
    </row>
    <row r="584" spans="2:4" ht="12.75">
      <c r="B584" s="87"/>
      <c r="C584" s="87"/>
      <c r="D584" s="87"/>
    </row>
    <row r="585" spans="2:4" ht="12.75">
      <c r="B585" s="87"/>
      <c r="C585" s="87"/>
      <c r="D585" s="87"/>
    </row>
    <row r="586" spans="2:4" ht="12.75">
      <c r="B586" s="87"/>
      <c r="C586" s="87"/>
      <c r="D586" s="87"/>
    </row>
    <row r="587" spans="2:4" ht="12.75">
      <c r="B587" s="87"/>
      <c r="C587" s="87"/>
      <c r="D587" s="87"/>
    </row>
    <row r="588" spans="2:4" ht="12.75">
      <c r="B588" s="87"/>
      <c r="C588" s="87"/>
      <c r="D588" s="87"/>
    </row>
    <row r="589" spans="2:4" ht="12.75">
      <c r="B589" s="87"/>
      <c r="C589" s="87"/>
      <c r="D589" s="87"/>
    </row>
    <row r="590" spans="2:4" ht="12.75">
      <c r="B590" s="87"/>
      <c r="C590" s="87"/>
      <c r="D590" s="87"/>
    </row>
    <row r="591" spans="2:4" ht="12.75">
      <c r="B591" s="87"/>
      <c r="C591" s="87"/>
      <c r="D591" s="87"/>
    </row>
    <row r="592" spans="2:4" ht="12.75">
      <c r="B592" s="87"/>
      <c r="C592" s="87"/>
      <c r="D592" s="87"/>
    </row>
    <row r="593" spans="2:4" ht="12.75">
      <c r="B593" s="87"/>
      <c r="C593" s="87"/>
      <c r="D593" s="87"/>
    </row>
    <row r="594" spans="2:4" ht="12.75">
      <c r="B594" s="87"/>
      <c r="C594" s="87"/>
      <c r="D594" s="87"/>
    </row>
    <row r="595" spans="2:4" ht="12.75">
      <c r="B595" s="87"/>
      <c r="C595" s="87"/>
      <c r="D595" s="87"/>
    </row>
    <row r="596" spans="2:4" ht="12.75">
      <c r="B596" s="87"/>
      <c r="C596" s="87"/>
      <c r="D596" s="87"/>
    </row>
    <row r="597" spans="2:4" ht="12.75">
      <c r="B597" s="87"/>
      <c r="C597" s="87"/>
      <c r="D597" s="87"/>
    </row>
    <row r="598" spans="2:4" ht="12.75">
      <c r="B598" s="87"/>
      <c r="C598" s="87"/>
      <c r="D598" s="87"/>
    </row>
    <row r="599" spans="2:4" ht="12.75">
      <c r="B599" s="87"/>
      <c r="C599" s="87"/>
      <c r="D599" s="87"/>
    </row>
    <row r="600" spans="2:4" ht="12.75">
      <c r="B600" s="87"/>
      <c r="C600" s="87"/>
      <c r="D600" s="87"/>
    </row>
    <row r="601" spans="2:4" ht="12.75">
      <c r="B601" s="87"/>
      <c r="C601" s="87"/>
      <c r="D601" s="87"/>
    </row>
    <row r="602" spans="2:4" ht="12.75">
      <c r="B602" s="87"/>
      <c r="C602" s="87"/>
      <c r="D602" s="87"/>
    </row>
    <row r="603" spans="2:4" ht="12.75">
      <c r="B603" s="87"/>
      <c r="C603" s="87"/>
      <c r="D603" s="87"/>
    </row>
    <row r="604" spans="2:4" ht="12.75">
      <c r="B604" s="87"/>
      <c r="C604" s="87"/>
      <c r="D604" s="87"/>
    </row>
    <row r="605" spans="2:4" ht="12.75">
      <c r="B605" s="87"/>
      <c r="C605" s="87"/>
      <c r="D605" s="87"/>
    </row>
    <row r="606" spans="2:4" ht="12.75">
      <c r="B606" s="87"/>
      <c r="C606" s="87"/>
      <c r="D606" s="87"/>
    </row>
    <row r="607" spans="2:4" ht="12.75">
      <c r="B607" s="87"/>
      <c r="C607" s="87"/>
      <c r="D607" s="87"/>
    </row>
    <row r="608" spans="2:4" ht="12.75">
      <c r="B608" s="87"/>
      <c r="C608" s="87"/>
      <c r="D608" s="87"/>
    </row>
    <row r="609" spans="2:4" ht="12.75">
      <c r="B609" s="87"/>
      <c r="C609" s="87"/>
      <c r="D609" s="87"/>
    </row>
    <row r="610" spans="2:4" ht="12.75">
      <c r="B610" s="87"/>
      <c r="C610" s="87"/>
      <c r="D610" s="87"/>
    </row>
    <row r="611" spans="2:4" ht="12.75">
      <c r="B611" s="87"/>
      <c r="C611" s="87"/>
      <c r="D611" s="87"/>
    </row>
    <row r="612" spans="2:4" ht="12.75">
      <c r="B612" s="87"/>
      <c r="C612" s="87"/>
      <c r="D612" s="87"/>
    </row>
    <row r="613" spans="2:4" ht="12.75">
      <c r="B613" s="87"/>
      <c r="C613" s="87"/>
      <c r="D613" s="87"/>
    </row>
    <row r="614" spans="2:4" ht="12.75">
      <c r="B614" s="87"/>
      <c r="C614" s="87"/>
      <c r="D614" s="87"/>
    </row>
    <row r="615" spans="2:4" ht="12.75">
      <c r="B615" s="87"/>
      <c r="C615" s="87"/>
      <c r="D615" s="87"/>
    </row>
    <row r="616" spans="2:4" ht="12.75">
      <c r="B616" s="87"/>
      <c r="C616" s="87"/>
      <c r="D616" s="87"/>
    </row>
    <row r="617" spans="2:4" ht="12.75">
      <c r="B617" s="87"/>
      <c r="C617" s="87"/>
      <c r="D617" s="87"/>
    </row>
    <row r="618" spans="2:4" ht="12.75">
      <c r="B618" s="87"/>
      <c r="C618" s="87"/>
      <c r="D618" s="87"/>
    </row>
    <row r="619" spans="2:4" ht="12.75">
      <c r="B619" s="87"/>
      <c r="C619" s="87"/>
      <c r="D619" s="87"/>
    </row>
    <row r="620" spans="2:4" ht="12.75">
      <c r="B620" s="87"/>
      <c r="C620" s="87"/>
      <c r="D620" s="87"/>
    </row>
    <row r="621" spans="2:4" ht="12.75">
      <c r="B621" s="87"/>
      <c r="C621" s="87"/>
      <c r="D621" s="87"/>
    </row>
    <row r="622" spans="2:4" ht="12.75">
      <c r="B622" s="87"/>
      <c r="C622" s="87"/>
      <c r="D622" s="87"/>
    </row>
    <row r="623" spans="2:4" ht="12.75">
      <c r="B623" s="87"/>
      <c r="C623" s="87"/>
      <c r="D623" s="87"/>
    </row>
    <row r="624" spans="2:4" ht="12.75">
      <c r="B624" s="87"/>
      <c r="C624" s="87"/>
      <c r="D624" s="87"/>
    </row>
    <row r="625" spans="2:4" ht="12.75">
      <c r="B625" s="87"/>
      <c r="C625" s="87"/>
      <c r="D625" s="87"/>
    </row>
    <row r="626" spans="2:4" ht="12.75">
      <c r="B626" s="87"/>
      <c r="C626" s="87"/>
      <c r="D626" s="87"/>
    </row>
    <row r="627" spans="2:4" ht="12.75">
      <c r="B627" s="87"/>
      <c r="C627" s="87"/>
      <c r="D627" s="87"/>
    </row>
    <row r="628" spans="2:4" ht="12.75">
      <c r="B628" s="87"/>
      <c r="C628" s="87"/>
      <c r="D628" s="87"/>
    </row>
    <row r="629" spans="2:4" ht="12.75">
      <c r="B629" s="87"/>
      <c r="C629" s="87"/>
      <c r="D629" s="87"/>
    </row>
    <row r="630" spans="2:4" ht="12.75">
      <c r="B630" s="87"/>
      <c r="C630" s="87"/>
      <c r="D630" s="87"/>
    </row>
    <row r="631" spans="2:4" ht="12.75">
      <c r="B631" s="87"/>
      <c r="C631" s="87"/>
      <c r="D631" s="87"/>
    </row>
    <row r="632" spans="2:4" ht="12.75">
      <c r="B632" s="87"/>
      <c r="C632" s="87"/>
      <c r="D632" s="87"/>
    </row>
    <row r="633" spans="2:4" ht="12.75">
      <c r="B633" s="87"/>
      <c r="C633" s="87"/>
      <c r="D633" s="87"/>
    </row>
    <row r="634" spans="2:4" ht="12.75">
      <c r="B634" s="87"/>
      <c r="C634" s="87"/>
      <c r="D634" s="87"/>
    </row>
    <row r="635" spans="2:4" ht="12.75">
      <c r="B635" s="87"/>
      <c r="C635" s="87"/>
      <c r="D635" s="87"/>
    </row>
    <row r="636" spans="2:4" ht="12.75">
      <c r="B636" s="87"/>
      <c r="C636" s="87"/>
      <c r="D636" s="87"/>
    </row>
    <row r="637" spans="2:4" ht="12.75">
      <c r="B637" s="87"/>
      <c r="C637" s="87"/>
      <c r="D637" s="87"/>
    </row>
    <row r="638" spans="2:4" ht="12.75">
      <c r="B638" s="87"/>
      <c r="C638" s="87"/>
      <c r="D638" s="87"/>
    </row>
    <row r="639" spans="2:4" ht="12.75">
      <c r="B639" s="87"/>
      <c r="C639" s="87"/>
      <c r="D639" s="87"/>
    </row>
    <row r="640" spans="2:4" ht="12.75">
      <c r="B640" s="87"/>
      <c r="C640" s="87"/>
      <c r="D640" s="87"/>
    </row>
    <row r="641" spans="2:4" ht="12.75">
      <c r="B641" s="87"/>
      <c r="C641" s="87"/>
      <c r="D641" s="87"/>
    </row>
    <row r="642" spans="2:4" ht="12.75">
      <c r="B642" s="87"/>
      <c r="C642" s="87"/>
      <c r="D642" s="87"/>
    </row>
    <row r="643" spans="2:4" ht="12.75">
      <c r="B643" s="87"/>
      <c r="C643" s="87"/>
      <c r="D643" s="87"/>
    </row>
    <row r="644" spans="2:4" ht="12.75">
      <c r="B644" s="87"/>
      <c r="C644" s="87"/>
      <c r="D644" s="87"/>
    </row>
    <row r="645" spans="2:4" ht="12.75">
      <c r="B645" s="87"/>
      <c r="C645" s="87"/>
      <c r="D645" s="87"/>
    </row>
    <row r="646" spans="2:4" ht="12.75">
      <c r="B646" s="87"/>
      <c r="C646" s="87"/>
      <c r="D646" s="87"/>
    </row>
    <row r="647" spans="2:4" ht="12.75">
      <c r="B647" s="87"/>
      <c r="C647" s="87"/>
      <c r="D647" s="87"/>
    </row>
    <row r="648" spans="2:4" ht="12.75">
      <c r="B648" s="87"/>
      <c r="C648" s="87"/>
      <c r="D648" s="87"/>
    </row>
    <row r="649" spans="2:4" ht="12.75">
      <c r="B649" s="87"/>
      <c r="C649" s="87"/>
      <c r="D649" s="87"/>
    </row>
    <row r="650" spans="2:4" ht="12.75">
      <c r="B650" s="87"/>
      <c r="C650" s="87"/>
      <c r="D650" s="87"/>
    </row>
    <row r="651" spans="2:4" ht="12.75">
      <c r="B651" s="87"/>
      <c r="C651" s="87"/>
      <c r="D651" s="87"/>
    </row>
    <row r="652" spans="2:4" ht="12.75">
      <c r="B652" s="87"/>
      <c r="C652" s="87"/>
      <c r="D652" s="87"/>
    </row>
    <row r="653" spans="2:4" ht="12.75">
      <c r="B653" s="87"/>
      <c r="C653" s="87"/>
      <c r="D653" s="87"/>
    </row>
    <row r="654" spans="2:4" ht="12.75">
      <c r="B654" s="87"/>
      <c r="C654" s="87"/>
      <c r="D654" s="87"/>
    </row>
    <row r="655" spans="2:4" ht="12.75">
      <c r="B655" s="87"/>
      <c r="C655" s="87"/>
      <c r="D655" s="87"/>
    </row>
    <row r="656" spans="2:4" ht="12.75">
      <c r="B656" s="87"/>
      <c r="C656" s="87"/>
      <c r="D656" s="87"/>
    </row>
    <row r="657" spans="2:4" ht="12.75">
      <c r="B657" s="87"/>
      <c r="C657" s="87"/>
      <c r="D657" s="87"/>
    </row>
    <row r="658" spans="2:4" ht="12.75">
      <c r="B658" s="87"/>
      <c r="C658" s="87"/>
      <c r="D658" s="87"/>
    </row>
    <row r="659" spans="2:4" ht="12.75">
      <c r="B659" s="87"/>
      <c r="C659" s="87"/>
      <c r="D659" s="87"/>
    </row>
    <row r="660" spans="2:4" ht="12.75">
      <c r="B660" s="87"/>
      <c r="C660" s="87"/>
      <c r="D660" s="87"/>
    </row>
    <row r="661" spans="2:4" ht="12.75">
      <c r="B661" s="87"/>
      <c r="C661" s="87"/>
      <c r="D661" s="87"/>
    </row>
    <row r="662" spans="2:4" ht="12.75">
      <c r="B662" s="87"/>
      <c r="C662" s="87"/>
      <c r="D662" s="87"/>
    </row>
    <row r="663" spans="2:4" ht="12.75">
      <c r="B663" s="87"/>
      <c r="C663" s="87"/>
      <c r="D663" s="87"/>
    </row>
    <row r="664" spans="2:4" ht="12.75">
      <c r="B664" s="87"/>
      <c r="C664" s="87"/>
      <c r="D664" s="87"/>
    </row>
    <row r="665" spans="2:4" ht="12.75">
      <c r="B665" s="87"/>
      <c r="C665" s="87"/>
      <c r="D665" s="87"/>
    </row>
    <row r="666" spans="2:4" ht="12.75">
      <c r="B666" s="87"/>
      <c r="C666" s="87"/>
      <c r="D666" s="87"/>
    </row>
    <row r="667" spans="2:4" ht="12.75">
      <c r="B667" s="87"/>
      <c r="C667" s="87"/>
      <c r="D667" s="87"/>
    </row>
    <row r="668" spans="2:4" ht="12.75">
      <c r="B668" s="87"/>
      <c r="C668" s="87"/>
      <c r="D668" s="87"/>
    </row>
    <row r="669" spans="2:4" ht="12.75">
      <c r="B669" s="87"/>
      <c r="C669" s="87"/>
      <c r="D669" s="87"/>
    </row>
    <row r="670" spans="2:4" ht="12.75">
      <c r="B670" s="87"/>
      <c r="C670" s="87"/>
      <c r="D670" s="87"/>
    </row>
    <row r="671" spans="2:4" ht="12.75">
      <c r="B671" s="87"/>
      <c r="C671" s="87"/>
      <c r="D671" s="87"/>
    </row>
    <row r="672" spans="2:4" ht="12.75">
      <c r="B672" s="87"/>
      <c r="C672" s="87"/>
      <c r="D672" s="87"/>
    </row>
    <row r="673" spans="2:4" ht="12.75">
      <c r="B673" s="87"/>
      <c r="C673" s="87"/>
      <c r="D673" s="87"/>
    </row>
    <row r="674" spans="2:4" ht="12.75">
      <c r="B674" s="87"/>
      <c r="C674" s="87"/>
      <c r="D674" s="87"/>
    </row>
    <row r="675" spans="2:4" ht="12.75">
      <c r="B675" s="87"/>
      <c r="C675" s="87"/>
      <c r="D675" s="87"/>
    </row>
    <row r="676" spans="2:4" ht="12.75">
      <c r="B676" s="87"/>
      <c r="C676" s="87"/>
      <c r="D676" s="87"/>
    </row>
    <row r="677" spans="2:4" ht="12.75">
      <c r="B677" s="87"/>
      <c r="C677" s="87"/>
      <c r="D677" s="87"/>
    </row>
    <row r="678" spans="2:4" ht="12.75">
      <c r="B678" s="87"/>
      <c r="C678" s="87"/>
      <c r="D678" s="87"/>
    </row>
    <row r="679" spans="2:4" ht="12.75">
      <c r="B679" s="87"/>
      <c r="C679" s="87"/>
      <c r="D679" s="87"/>
    </row>
    <row r="680" spans="2:4" ht="12.75">
      <c r="B680" s="87"/>
      <c r="C680" s="87"/>
      <c r="D680" s="87"/>
    </row>
    <row r="681" spans="2:4" ht="12.75">
      <c r="B681" s="87"/>
      <c r="C681" s="87"/>
      <c r="D681" s="87"/>
    </row>
    <row r="682" spans="2:4" ht="12.75">
      <c r="B682" s="87"/>
      <c r="C682" s="87"/>
      <c r="D682" s="87"/>
    </row>
    <row r="683" spans="2:4" ht="12.75">
      <c r="B683" s="87"/>
      <c r="C683" s="87"/>
      <c r="D683" s="87"/>
    </row>
    <row r="684" spans="2:4" ht="12.75">
      <c r="B684" s="87"/>
      <c r="C684" s="87"/>
      <c r="D684" s="87"/>
    </row>
    <row r="685" spans="2:4" ht="12.75">
      <c r="B685" s="87"/>
      <c r="C685" s="87"/>
      <c r="D685" s="87"/>
    </row>
    <row r="686" spans="2:4" ht="12.75">
      <c r="B686" s="87"/>
      <c r="C686" s="87"/>
      <c r="D686" s="87"/>
    </row>
    <row r="687" spans="2:4" ht="12.75">
      <c r="B687" s="87"/>
      <c r="C687" s="87"/>
      <c r="D687" s="87"/>
    </row>
    <row r="688" spans="2:4" ht="12.75">
      <c r="B688" s="87"/>
      <c r="C688" s="87"/>
      <c r="D688" s="87"/>
    </row>
    <row r="689" spans="2:4" ht="12.75">
      <c r="B689" s="87"/>
      <c r="C689" s="87"/>
      <c r="D689" s="87"/>
    </row>
    <row r="690" spans="2:4" ht="12.75">
      <c r="B690" s="87"/>
      <c r="C690" s="87"/>
      <c r="D690" s="87"/>
    </row>
    <row r="691" spans="2:4" ht="12.75">
      <c r="B691" s="87"/>
      <c r="C691" s="87"/>
      <c r="D691" s="87"/>
    </row>
    <row r="692" spans="2:4" ht="12.75">
      <c r="B692" s="87"/>
      <c r="C692" s="87"/>
      <c r="D692" s="87"/>
    </row>
    <row r="693" spans="2:4" ht="12.75">
      <c r="B693" s="87"/>
      <c r="C693" s="87"/>
      <c r="D693" s="87"/>
    </row>
    <row r="694" spans="2:4" ht="12.75">
      <c r="B694" s="87"/>
      <c r="C694" s="87"/>
      <c r="D694" s="87"/>
    </row>
    <row r="695" spans="2:4" ht="12.75">
      <c r="B695" s="87"/>
      <c r="C695" s="87"/>
      <c r="D695" s="87"/>
    </row>
    <row r="696" spans="2:4" ht="12.75">
      <c r="B696" s="87"/>
      <c r="C696" s="87"/>
      <c r="D696" s="87"/>
    </row>
    <row r="697" spans="2:4" ht="12.75">
      <c r="B697" s="87"/>
      <c r="C697" s="87"/>
      <c r="D697" s="87"/>
    </row>
    <row r="698" spans="2:4" ht="12.75">
      <c r="B698" s="87"/>
      <c r="C698" s="87"/>
      <c r="D698" s="87"/>
    </row>
    <row r="699" spans="2:4" ht="12.75">
      <c r="B699" s="87"/>
      <c r="C699" s="87"/>
      <c r="D699" s="87"/>
    </row>
    <row r="700" spans="2:4" ht="12.75">
      <c r="B700" s="87"/>
      <c r="C700" s="87"/>
      <c r="D700" s="87"/>
    </row>
    <row r="701" spans="2:4" ht="12.75">
      <c r="B701" s="87"/>
      <c r="C701" s="87"/>
      <c r="D701" s="87"/>
    </row>
    <row r="702" spans="2:4" ht="12.75">
      <c r="B702" s="87"/>
      <c r="C702" s="87"/>
      <c r="D702" s="87"/>
    </row>
    <row r="703" spans="2:4" ht="12.75">
      <c r="B703" s="87"/>
      <c r="C703" s="87"/>
      <c r="D703" s="87"/>
    </row>
    <row r="704" spans="2:4" ht="12.75">
      <c r="B704" s="87"/>
      <c r="C704" s="87"/>
      <c r="D704" s="87"/>
    </row>
    <row r="705" spans="2:4" ht="12.75">
      <c r="B705" s="87"/>
      <c r="C705" s="87"/>
      <c r="D705" s="87"/>
    </row>
    <row r="706" spans="2:4" ht="12.75">
      <c r="B706" s="87"/>
      <c r="C706" s="87"/>
      <c r="D706" s="87"/>
    </row>
    <row r="707" spans="2:4" ht="12.75">
      <c r="B707" s="87"/>
      <c r="C707" s="87"/>
      <c r="D707" s="87"/>
    </row>
    <row r="708" spans="2:4" ht="12.75">
      <c r="B708" s="87"/>
      <c r="C708" s="87"/>
      <c r="D708" s="87"/>
    </row>
    <row r="709" spans="2:4" ht="12.75">
      <c r="B709" s="87"/>
      <c r="C709" s="87"/>
      <c r="D709" s="87"/>
    </row>
    <row r="710" spans="2:4" ht="12.75">
      <c r="B710" s="87"/>
      <c r="C710" s="87"/>
      <c r="D710" s="87"/>
    </row>
    <row r="711" spans="2:4" ht="12.75">
      <c r="B711" s="87"/>
      <c r="C711" s="87"/>
      <c r="D711" s="87"/>
    </row>
    <row r="712" spans="2:4" ht="12.75">
      <c r="B712" s="87"/>
      <c r="C712" s="87"/>
      <c r="D712" s="87"/>
    </row>
    <row r="713" spans="2:4" ht="12.75">
      <c r="B713" s="87"/>
      <c r="C713" s="87"/>
      <c r="D713" s="87"/>
    </row>
    <row r="714" spans="2:4" ht="12.75">
      <c r="B714" s="87"/>
      <c r="C714" s="87"/>
      <c r="D714" s="87"/>
    </row>
    <row r="715" spans="2:4" ht="12.75">
      <c r="B715" s="87"/>
      <c r="C715" s="87"/>
      <c r="D715" s="87"/>
    </row>
    <row r="716" spans="2:4" ht="12.75">
      <c r="B716" s="87"/>
      <c r="C716" s="87"/>
      <c r="D716" s="87"/>
    </row>
    <row r="717" spans="2:4" ht="12.75">
      <c r="B717" s="87"/>
      <c r="C717" s="87"/>
      <c r="D717" s="87"/>
    </row>
    <row r="718" spans="2:4" ht="12.75">
      <c r="B718" s="87"/>
      <c r="C718" s="87"/>
      <c r="D718" s="87"/>
    </row>
    <row r="719" spans="2:4" ht="12.75">
      <c r="B719" s="87"/>
      <c r="C719" s="87"/>
      <c r="D719" s="87"/>
    </row>
    <row r="720" spans="2:4" ht="12.75">
      <c r="B720" s="87"/>
      <c r="C720" s="87"/>
      <c r="D720" s="87"/>
    </row>
    <row r="721" spans="2:4" ht="12.75">
      <c r="B721" s="87"/>
      <c r="C721" s="87"/>
      <c r="D721" s="87"/>
    </row>
    <row r="722" spans="2:4" ht="12.75">
      <c r="B722" s="87"/>
      <c r="C722" s="87"/>
      <c r="D722" s="87"/>
    </row>
    <row r="723" spans="2:4" ht="12.75">
      <c r="B723" s="87"/>
      <c r="C723" s="87"/>
      <c r="D723" s="87"/>
    </row>
    <row r="724" spans="2:4" ht="12.75">
      <c r="B724" s="87"/>
      <c r="C724" s="87"/>
      <c r="D724" s="87"/>
    </row>
    <row r="725" spans="2:4" ht="12.75">
      <c r="B725" s="87"/>
      <c r="C725" s="87"/>
      <c r="D725" s="87"/>
    </row>
    <row r="726" spans="2:4" ht="12.75">
      <c r="B726" s="87"/>
      <c r="C726" s="87"/>
      <c r="D726" s="87"/>
    </row>
    <row r="727" spans="2:4" ht="12.75">
      <c r="B727" s="87"/>
      <c r="C727" s="87"/>
      <c r="D727" s="87"/>
    </row>
    <row r="728" spans="2:4" ht="12.75">
      <c r="B728" s="87"/>
      <c r="C728" s="87"/>
      <c r="D728" s="87"/>
    </row>
    <row r="729" spans="2:4" ht="12.75">
      <c r="B729" s="87"/>
      <c r="C729" s="87"/>
      <c r="D729" s="87"/>
    </row>
    <row r="730" spans="2:4" ht="12.75">
      <c r="B730" s="87"/>
      <c r="C730" s="87"/>
      <c r="D730" s="87"/>
    </row>
    <row r="731" spans="2:4" ht="12.75">
      <c r="B731" s="87"/>
      <c r="C731" s="87"/>
      <c r="D731" s="87"/>
    </row>
    <row r="732" spans="2:4" ht="12.75">
      <c r="B732" s="87"/>
      <c r="C732" s="87"/>
      <c r="D732" s="87"/>
    </row>
    <row r="733" spans="2:4" ht="12.75">
      <c r="B733" s="87"/>
      <c r="C733" s="87"/>
      <c r="D733" s="87"/>
    </row>
    <row r="734" spans="2:4" ht="12.75">
      <c r="B734" s="87"/>
      <c r="C734" s="87"/>
      <c r="D734" s="87"/>
    </row>
    <row r="735" spans="2:4" ht="12.75">
      <c r="B735" s="87"/>
      <c r="C735" s="87"/>
      <c r="D735" s="87"/>
    </row>
    <row r="736" spans="2:4" ht="12.75">
      <c r="B736" s="87"/>
      <c r="C736" s="87"/>
      <c r="D736" s="87"/>
    </row>
    <row r="737" spans="2:4" ht="12.75">
      <c r="B737" s="87"/>
      <c r="C737" s="87"/>
      <c r="D737" s="87"/>
    </row>
    <row r="738" spans="2:4" ht="12.75">
      <c r="B738" s="87"/>
      <c r="C738" s="87"/>
      <c r="D738" s="87"/>
    </row>
    <row r="739" spans="2:4" ht="12.75">
      <c r="B739" s="87"/>
      <c r="C739" s="87"/>
      <c r="D739" s="87"/>
    </row>
    <row r="740" spans="2:4" ht="12.75">
      <c r="B740" s="87"/>
      <c r="C740" s="87"/>
      <c r="D740" s="87"/>
    </row>
    <row r="741" spans="2:4" ht="12.75">
      <c r="B741" s="87"/>
      <c r="C741" s="87"/>
      <c r="D741" s="87"/>
    </row>
    <row r="742" spans="2:4" ht="12.75">
      <c r="B742" s="87"/>
      <c r="C742" s="87"/>
      <c r="D742" s="87"/>
    </row>
    <row r="743" spans="2:4" ht="12.75">
      <c r="B743" s="87"/>
      <c r="C743" s="87"/>
      <c r="D743" s="87"/>
    </row>
    <row r="744" spans="2:4" ht="12.75">
      <c r="B744" s="87"/>
      <c r="C744" s="87"/>
      <c r="D744" s="87"/>
    </row>
    <row r="745" spans="2:4" ht="12.75">
      <c r="B745" s="87"/>
      <c r="C745" s="87"/>
      <c r="D745" s="87"/>
    </row>
    <row r="746" spans="2:4" ht="12.75">
      <c r="B746" s="87"/>
      <c r="C746" s="87"/>
      <c r="D746" s="87"/>
    </row>
    <row r="747" spans="2:4" ht="12.75">
      <c r="B747" s="87"/>
      <c r="C747" s="87"/>
      <c r="D747" s="87"/>
    </row>
    <row r="748" spans="2:4" ht="12.75">
      <c r="B748" s="87"/>
      <c r="C748" s="87"/>
      <c r="D748" s="87"/>
    </row>
    <row r="749" spans="2:4" ht="12.75">
      <c r="B749" s="87"/>
      <c r="C749" s="87"/>
      <c r="D749" s="87"/>
    </row>
    <row r="750" spans="2:4" ht="12.75">
      <c r="B750" s="87"/>
      <c r="C750" s="87"/>
      <c r="D750" s="87"/>
    </row>
    <row r="751" spans="2:4" ht="12.75">
      <c r="B751" s="87"/>
      <c r="C751" s="87"/>
      <c r="D751" s="87"/>
    </row>
    <row r="752" spans="2:4" ht="12.75">
      <c r="B752" s="87"/>
      <c r="C752" s="87"/>
      <c r="D752" s="87"/>
    </row>
    <row r="753" spans="2:4" ht="12.75">
      <c r="B753" s="87"/>
      <c r="C753" s="87"/>
      <c r="D753" s="87"/>
    </row>
    <row r="754" spans="2:4" ht="12.75">
      <c r="B754" s="87"/>
      <c r="C754" s="87"/>
      <c r="D754" s="87"/>
    </row>
    <row r="755" spans="2:4" ht="12.75">
      <c r="B755" s="87"/>
      <c r="C755" s="87"/>
      <c r="D755" s="87"/>
    </row>
    <row r="756" spans="2:4" ht="12.75">
      <c r="B756" s="87"/>
      <c r="C756" s="87"/>
      <c r="D756" s="87"/>
    </row>
    <row r="757" spans="2:4" ht="12.75">
      <c r="B757" s="87"/>
      <c r="C757" s="87"/>
      <c r="D757" s="87"/>
    </row>
    <row r="758" spans="2:4" ht="12.75">
      <c r="B758" s="87"/>
      <c r="C758" s="87"/>
      <c r="D758" s="87"/>
    </row>
    <row r="759" spans="2:4" ht="12.75">
      <c r="B759" s="87"/>
      <c r="C759" s="87"/>
      <c r="D759" s="87"/>
    </row>
    <row r="760" spans="2:4" ht="12.75">
      <c r="B760" s="87"/>
      <c r="C760" s="87"/>
      <c r="D760" s="87"/>
    </row>
    <row r="761" spans="2:4" ht="12.75">
      <c r="B761" s="87"/>
      <c r="C761" s="87"/>
      <c r="D761" s="87"/>
    </row>
    <row r="762" spans="2:4" ht="12.75">
      <c r="B762" s="87"/>
      <c r="C762" s="87"/>
      <c r="D762" s="87"/>
    </row>
    <row r="763" spans="2:4" ht="12.75">
      <c r="B763" s="87"/>
      <c r="C763" s="87"/>
      <c r="D763" s="87"/>
    </row>
    <row r="764" spans="2:4" ht="12.75">
      <c r="B764" s="87"/>
      <c r="C764" s="87"/>
      <c r="D764" s="87"/>
    </row>
    <row r="765" spans="2:4" ht="12.75">
      <c r="B765" s="87"/>
      <c r="C765" s="87"/>
      <c r="D765" s="87"/>
    </row>
    <row r="766" spans="2:4" ht="12.75">
      <c r="B766" s="87"/>
      <c r="C766" s="87"/>
      <c r="D766" s="87"/>
    </row>
    <row r="767" spans="2:4" ht="12.75">
      <c r="B767" s="87"/>
      <c r="C767" s="87"/>
      <c r="D767" s="87"/>
    </row>
    <row r="768" spans="2:4" ht="12.75">
      <c r="B768" s="87"/>
      <c r="C768" s="87"/>
      <c r="D768" s="87"/>
    </row>
    <row r="769" spans="2:4" ht="12.75">
      <c r="B769" s="87"/>
      <c r="C769" s="87"/>
      <c r="D769" s="87"/>
    </row>
    <row r="770" spans="2:4" ht="12.75">
      <c r="B770" s="87"/>
      <c r="C770" s="87"/>
      <c r="D770" s="87"/>
    </row>
    <row r="771" spans="2:4" ht="12.75">
      <c r="B771" s="87"/>
      <c r="C771" s="87"/>
      <c r="D771" s="87"/>
    </row>
    <row r="772" spans="2:4" ht="12.75">
      <c r="B772" s="87"/>
      <c r="C772" s="87"/>
      <c r="D772" s="87"/>
    </row>
    <row r="773" spans="2:4" ht="12.75">
      <c r="B773" s="87"/>
      <c r="C773" s="87"/>
      <c r="D773" s="87"/>
    </row>
    <row r="774" spans="2:4" ht="12.75">
      <c r="B774" s="87"/>
      <c r="C774" s="87"/>
      <c r="D774" s="87"/>
    </row>
    <row r="775" spans="2:4" ht="12.75">
      <c r="B775" s="87"/>
      <c r="C775" s="87"/>
      <c r="D775" s="87"/>
    </row>
    <row r="776" spans="2:4" ht="12.75">
      <c r="B776" s="87"/>
      <c r="C776" s="87"/>
      <c r="D776" s="87"/>
    </row>
    <row r="777" spans="2:4" ht="12.75">
      <c r="B777" s="87"/>
      <c r="C777" s="87"/>
      <c r="D777" s="87"/>
    </row>
  </sheetData>
  <mergeCells count="1">
    <mergeCell ref="D9:E9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81"/>
  <sheetViews>
    <sheetView showGridLines="0" showRowColHeaders="0" workbookViewId="0" topLeftCell="A1">
      <selection activeCell="O1" sqref="O1"/>
    </sheetView>
  </sheetViews>
  <sheetFormatPr defaultColWidth="9.140625" defaultRowHeight="12.75"/>
  <cols>
    <col min="1" max="1" width="6.57421875" style="0" customWidth="1"/>
    <col min="2" max="2" width="4.57421875" style="0" customWidth="1"/>
    <col min="3" max="3" width="3.57421875" style="0" customWidth="1"/>
    <col min="4" max="4" width="3.421875" style="0" customWidth="1"/>
    <col min="5" max="5" width="4.57421875" style="0" customWidth="1"/>
    <col min="6" max="6" width="1.7109375" style="0" customWidth="1"/>
    <col min="7" max="7" width="1.28515625" style="0" customWidth="1"/>
    <col min="8" max="8" width="4.8515625" style="0" customWidth="1"/>
    <col min="9" max="9" width="3.7109375" style="0" customWidth="1"/>
    <col min="10" max="10" width="4.57421875" style="0" customWidth="1"/>
    <col min="11" max="11" width="4.28125" style="3" customWidth="1"/>
  </cols>
  <sheetData>
    <row r="2" spans="1:10" ht="15.75">
      <c r="A2" s="74" t="s">
        <v>52</v>
      </c>
      <c r="B2" s="27">
        <f>I5</f>
        <v>80</v>
      </c>
      <c r="C2" s="4" t="s">
        <v>37</v>
      </c>
      <c r="D2" s="4" t="s">
        <v>7</v>
      </c>
      <c r="E2" s="36">
        <f>I9</f>
        <v>50</v>
      </c>
      <c r="F2" s="4" t="s">
        <v>25</v>
      </c>
      <c r="G2" s="4" t="s">
        <v>26</v>
      </c>
      <c r="H2" s="27">
        <f>I11</f>
        <v>30</v>
      </c>
      <c r="I2" s="4" t="s">
        <v>21</v>
      </c>
      <c r="J2" s="4"/>
    </row>
    <row r="3" spans="1:10" ht="15.75">
      <c r="A3" s="75" t="s">
        <v>53</v>
      </c>
      <c r="B3" s="9">
        <f>I7</f>
        <v>41</v>
      </c>
      <c r="C3" s="4" t="s">
        <v>37</v>
      </c>
      <c r="D3" s="4" t="s">
        <v>7</v>
      </c>
      <c r="E3" s="36">
        <f>I9</f>
        <v>50</v>
      </c>
      <c r="F3" s="4" t="s">
        <v>25</v>
      </c>
      <c r="G3" s="4" t="s">
        <v>26</v>
      </c>
      <c r="H3" s="9">
        <f>I13</f>
        <v>-10</v>
      </c>
      <c r="I3" s="4" t="s">
        <v>21</v>
      </c>
      <c r="J3" s="4"/>
    </row>
    <row r="5" spans="1:11" ht="17.25" customHeight="1">
      <c r="A5" s="63" t="s">
        <v>54</v>
      </c>
      <c r="I5" s="45">
        <v>80</v>
      </c>
      <c r="J5" s="45" t="s">
        <v>2</v>
      </c>
      <c r="K5" s="45"/>
    </row>
    <row r="6" ht="12.75"/>
    <row r="7" spans="1:11" ht="16.5" customHeight="1">
      <c r="A7" s="64" t="s">
        <v>55</v>
      </c>
      <c r="I7" s="47">
        <v>41</v>
      </c>
      <c r="J7" s="47" t="s">
        <v>2</v>
      </c>
      <c r="K7" s="47"/>
    </row>
    <row r="8" spans="1:10" ht="12.75">
      <c r="A8" s="2"/>
      <c r="J8" s="3"/>
    </row>
    <row r="9" spans="1:11" ht="12.75">
      <c r="A9" s="48" t="s">
        <v>38</v>
      </c>
      <c r="I9" s="46">
        <v>50</v>
      </c>
      <c r="J9" s="46" t="s">
        <v>58</v>
      </c>
      <c r="K9" s="46"/>
    </row>
    <row r="10" spans="1:10" ht="12.75">
      <c r="A10" s="2"/>
      <c r="J10" s="3"/>
    </row>
    <row r="11" spans="1:11" ht="20.25">
      <c r="A11" s="70" t="s">
        <v>61</v>
      </c>
      <c r="I11" s="45">
        <f>J51-180</f>
        <v>30</v>
      </c>
      <c r="J11" s="58" t="s">
        <v>39</v>
      </c>
      <c r="K11" s="51"/>
    </row>
    <row r="12" spans="1:11" ht="12.75">
      <c r="A12" s="2"/>
      <c r="J12" s="3"/>
      <c r="K12" s="53"/>
    </row>
    <row r="13" spans="1:11" ht="20.25">
      <c r="A13" s="69" t="s">
        <v>62</v>
      </c>
      <c r="I13" s="47">
        <f>K51-180</f>
        <v>-10</v>
      </c>
      <c r="J13" s="51" t="s">
        <v>39</v>
      </c>
      <c r="K13" s="59"/>
    </row>
    <row r="16" spans="2:8" ht="15.75">
      <c r="B16" s="96" t="s">
        <v>40</v>
      </c>
      <c r="C16" s="96"/>
      <c r="D16" s="4" t="s">
        <v>56</v>
      </c>
      <c r="E16" s="4" t="s">
        <v>57</v>
      </c>
      <c r="F16" s="95">
        <f>H13-I11</f>
        <v>-30</v>
      </c>
      <c r="G16" s="95"/>
      <c r="H16" s="95"/>
    </row>
    <row r="18" spans="2:6" ht="15.75" customHeight="1">
      <c r="B18" s="94" t="s">
        <v>50</v>
      </c>
      <c r="C18" s="94"/>
      <c r="D18" s="94"/>
      <c r="E18" s="61">
        <f>I5/2^(1/2)</f>
        <v>56.5685424949238</v>
      </c>
      <c r="F18" s="61" t="s">
        <v>30</v>
      </c>
    </row>
    <row r="19" spans="2:6" ht="18">
      <c r="B19" s="93" t="s">
        <v>51</v>
      </c>
      <c r="C19" s="93"/>
      <c r="D19" s="93"/>
      <c r="E19" s="16">
        <f>I7/2^(1/2)</f>
        <v>28.991378028648448</v>
      </c>
      <c r="F19" s="16" t="s">
        <v>30</v>
      </c>
    </row>
    <row r="50" ht="12.75">
      <c r="A50" s="62"/>
    </row>
    <row r="51" spans="1:11" ht="12.75">
      <c r="A51" s="87">
        <v>0</v>
      </c>
      <c r="B51" s="87">
        <f>$B$3*SIN(2*3.141592*$E$3*A51/1000+(2*3.141592*$H$3/360))</f>
        <v>-7.119573818229021</v>
      </c>
      <c r="C51" s="87">
        <f>$B$2*SIN(2*3.141592*$E$2*A51/1000+(2*3.141592*$H$2/360))</f>
        <v>39.9999924529949</v>
      </c>
      <c r="D51" s="87"/>
      <c r="E51" s="87"/>
      <c r="F51" s="87"/>
      <c r="G51" s="87"/>
      <c r="H51" s="87"/>
      <c r="I51" s="87"/>
      <c r="J51" s="87">
        <v>210</v>
      </c>
      <c r="K51" s="90">
        <v>170</v>
      </c>
    </row>
    <row r="52" spans="1:11" ht="12.75">
      <c r="A52" s="87">
        <v>0.2</v>
      </c>
      <c r="B52" s="87">
        <f aca="true" t="shared" si="0" ref="B52:B115">$B$3*SIN(2*3.141592*$E$3*A52/1000+(2*3.141592*$H$3/360))</f>
        <v>-4.570225273608522</v>
      </c>
      <c r="C52" s="87">
        <f aca="true" t="shared" si="1" ref="C52:C115">$B$2*SIN(2*3.141592*$E$2*A52/1000+(2*3.141592*$H$2/360))</f>
        <v>44.27131580992746</v>
      </c>
      <c r="D52" s="87"/>
      <c r="E52" s="87"/>
      <c r="F52" s="87"/>
      <c r="G52" s="87"/>
      <c r="H52" s="87"/>
      <c r="I52" s="87"/>
      <c r="J52" s="87"/>
      <c r="K52" s="90"/>
    </row>
    <row r="53" spans="1:11" ht="12.75">
      <c r="A53" s="87">
        <v>0.4</v>
      </c>
      <c r="B53" s="87">
        <f t="shared" si="0"/>
        <v>-2.002840145272753</v>
      </c>
      <c r="C53" s="87">
        <f t="shared" si="1"/>
        <v>48.36792058167298</v>
      </c>
      <c r="D53" s="87"/>
      <c r="E53" s="87"/>
      <c r="F53" s="87"/>
      <c r="G53" s="87"/>
      <c r="H53" s="87"/>
      <c r="I53" s="87"/>
      <c r="J53" s="87"/>
      <c r="K53" s="90"/>
    </row>
    <row r="54" spans="1:11" ht="12.75">
      <c r="A54" s="87">
        <v>0.6</v>
      </c>
      <c r="B54" s="87">
        <f t="shared" si="0"/>
        <v>0.5724492748179814</v>
      </c>
      <c r="C54" s="87">
        <f t="shared" si="1"/>
        <v>52.27363934748294</v>
      </c>
      <c r="D54" s="87"/>
      <c r="E54" s="87"/>
      <c r="F54" s="87"/>
      <c r="G54" s="87"/>
      <c r="H54" s="87"/>
      <c r="I54" s="87"/>
      <c r="J54" s="87"/>
      <c r="K54" s="90"/>
    </row>
    <row r="55" spans="1:11" ht="12.75">
      <c r="A55" s="87">
        <v>0.8</v>
      </c>
      <c r="B55" s="87">
        <f t="shared" si="0"/>
        <v>3.145479500087921</v>
      </c>
      <c r="C55" s="87">
        <f t="shared" si="1"/>
        <v>55.97305802615337</v>
      </c>
      <c r="D55" s="87"/>
      <c r="E55" s="87"/>
      <c r="F55" s="87"/>
      <c r="G55" s="87"/>
      <c r="H55" s="87"/>
      <c r="I55" s="87"/>
      <c r="J55" s="87"/>
      <c r="K55" s="90"/>
    </row>
    <row r="56" spans="1:11" ht="12.75">
      <c r="A56" s="87">
        <v>1</v>
      </c>
      <c r="B56" s="87">
        <f t="shared" si="0"/>
        <v>5.706095959967427</v>
      </c>
      <c r="C56" s="87">
        <f t="shared" si="1"/>
        <v>59.45157670833603</v>
      </c>
      <c r="D56" s="87"/>
      <c r="E56" s="87"/>
      <c r="F56" s="87"/>
      <c r="G56" s="87"/>
      <c r="H56" s="87"/>
      <c r="I56" s="87"/>
      <c r="J56" s="87"/>
      <c r="K56" s="90"/>
    </row>
    <row r="57" spans="1:11" ht="12.75">
      <c r="A57" s="87">
        <v>1.2</v>
      </c>
      <c r="B57" s="87">
        <f t="shared" si="0"/>
        <v>8.244193075327173</v>
      </c>
      <c r="C57" s="87">
        <f t="shared" si="1"/>
        <v>62.6954672756866</v>
      </c>
      <c r="D57" s="87"/>
      <c r="E57" s="87"/>
      <c r="F57" s="87"/>
      <c r="G57" s="87"/>
      <c r="H57" s="87"/>
      <c r="I57" s="87"/>
      <c r="J57" s="87"/>
      <c r="K57" s="90"/>
    </row>
    <row r="58" spans="1:11" ht="12.75">
      <c r="A58" s="87">
        <v>1.4</v>
      </c>
      <c r="B58" s="87">
        <f t="shared" si="0"/>
        <v>10.749754140565564</v>
      </c>
      <c r="C58" s="87">
        <f t="shared" si="1"/>
        <v>65.69192757945346</v>
      </c>
      <c r="D58" s="87"/>
      <c r="E58" s="87"/>
      <c r="F58" s="87"/>
      <c r="G58" s="87"/>
      <c r="H58" s="87"/>
      <c r="I58" s="87"/>
      <c r="J58" s="87"/>
      <c r="K58" s="90"/>
    </row>
    <row r="59" spans="1:11" ht="12.75">
      <c r="A59" s="87">
        <v>1.6</v>
      </c>
      <c r="B59" s="87">
        <f t="shared" si="0"/>
        <v>13.212890854953132</v>
      </c>
      <c r="C59" s="87">
        <f t="shared" si="1"/>
        <v>68.42913196468903</v>
      </c>
      <c r="D59" s="87"/>
      <c r="E59" s="87"/>
      <c r="F59" s="87"/>
      <c r="G59" s="87"/>
      <c r="H59" s="87"/>
      <c r="I59" s="87"/>
      <c r="J59" s="87"/>
      <c r="K59" s="90"/>
    </row>
    <row r="60" spans="1:11" ht="12.75">
      <c r="A60" s="87">
        <v>1.8</v>
      </c>
      <c r="B60" s="87">
        <f t="shared" si="0"/>
        <v>15.62388234722172</v>
      </c>
      <c r="C60" s="87">
        <f t="shared" si="1"/>
        <v>70.89627794068784</v>
      </c>
      <c r="D60" s="87"/>
      <c r="E60" s="87"/>
      <c r="F60" s="87"/>
      <c r="G60" s="87"/>
      <c r="H60" s="87"/>
      <c r="I60" s="87"/>
      <c r="J60" s="87"/>
      <c r="K60" s="90"/>
    </row>
    <row r="61" spans="1:11" ht="12.75">
      <c r="A61" s="87">
        <v>2</v>
      </c>
      <c r="B61" s="87">
        <f t="shared" si="0"/>
        <v>17.973213539386386</v>
      </c>
      <c r="C61" s="87">
        <f t="shared" si="1"/>
        <v>73.08362881346436</v>
      </c>
      <c r="D61" s="87"/>
      <c r="E61" s="87"/>
      <c r="F61" s="87"/>
      <c r="G61" s="87"/>
      <c r="H61" s="87"/>
      <c r="I61" s="87"/>
      <c r="J61" s="87"/>
      <c r="K61" s="90"/>
    </row>
    <row r="62" spans="1:11" ht="12.75">
      <c r="A62" s="87">
        <v>2.2</v>
      </c>
      <c r="B62" s="87">
        <f t="shared" si="0"/>
        <v>20.251612698395586</v>
      </c>
      <c r="C62" s="87">
        <f t="shared" si="1"/>
        <v>74.98255211202004</v>
      </c>
      <c r="D62" s="87"/>
      <c r="E62" s="87"/>
      <c r="F62" s="87"/>
      <c r="G62" s="87"/>
      <c r="H62" s="87"/>
      <c r="I62" s="87"/>
      <c r="J62" s="87"/>
      <c r="K62" s="90"/>
    </row>
    <row r="63" spans="1:11" ht="12.75">
      <c r="A63" s="87">
        <v>2.4</v>
      </c>
      <c r="B63" s="87">
        <f t="shared" si="0"/>
        <v>22.450088027410416</v>
      </c>
      <c r="C63" s="87">
        <f t="shared" si="1"/>
        <v>76.58555365674817</v>
      </c>
      <c r="D63" s="87"/>
      <c r="E63" s="87"/>
      <c r="F63" s="87"/>
      <c r="G63" s="87"/>
      <c r="H63" s="87"/>
      <c r="I63" s="87"/>
      <c r="J63" s="87"/>
      <c r="K63" s="90"/>
    </row>
    <row r="64" spans="1:11" ht="12.75">
      <c r="A64" s="87">
        <v>2.6</v>
      </c>
      <c r="B64" s="87">
        <f t="shared" si="0"/>
        <v>24.55996315230405</v>
      </c>
      <c r="C64" s="87">
        <f t="shared" si="1"/>
        <v>77.88630713552496</v>
      </c>
      <c r="D64" s="87"/>
      <c r="E64" s="87"/>
      <c r="F64" s="87"/>
      <c r="G64" s="87"/>
      <c r="H64" s="87"/>
      <c r="I64" s="87"/>
      <c r="J64" s="87"/>
      <c r="K64" s="90"/>
    </row>
    <row r="65" spans="1:11" ht="12.75">
      <c r="A65" s="87">
        <v>2.8</v>
      </c>
      <c r="B65" s="87">
        <f t="shared" si="0"/>
        <v>26.572911363332285</v>
      </c>
      <c r="C65" s="87">
        <f t="shared" si="1"/>
        <v>78.87967907076263</v>
      </c>
      <c r="D65" s="87"/>
      <c r="E65" s="87"/>
      <c r="F65" s="87"/>
      <c r="G65" s="87"/>
      <c r="H65" s="87"/>
      <c r="I65" s="87"/>
      <c r="J65" s="87"/>
      <c r="K65" s="90"/>
    </row>
    <row r="66" spans="1:11" ht="12.75">
      <c r="A66" s="87">
        <v>3</v>
      </c>
      <c r="B66" s="87">
        <f t="shared" si="0"/>
        <v>28.480988476839162</v>
      </c>
      <c r="C66" s="87">
        <f t="shared" si="1"/>
        <v>79.56174907889199</v>
      </c>
      <c r="D66" s="87"/>
      <c r="E66" s="87"/>
      <c r="F66" s="87"/>
      <c r="G66" s="87"/>
      <c r="H66" s="87"/>
      <c r="I66" s="87"/>
      <c r="J66" s="87"/>
      <c r="K66" s="90"/>
    </row>
    <row r="67" spans="1:11" ht="12.75">
      <c r="A67" s="87">
        <v>3.2</v>
      </c>
      <c r="B67" s="87">
        <f t="shared" si="0"/>
        <v>30.276664187307418</v>
      </c>
      <c r="C67" s="87">
        <f t="shared" si="1"/>
        <v>79.92982534231876</v>
      </c>
      <c r="D67" s="87"/>
      <c r="E67" s="87"/>
      <c r="F67" s="87"/>
      <c r="G67" s="87"/>
      <c r="H67" s="87"/>
      <c r="I67" s="87"/>
      <c r="J67" s="87"/>
      <c r="K67" s="90"/>
    </row>
    <row r="68" spans="1:11" ht="12.75">
      <c r="A68" s="87">
        <v>3.4</v>
      </c>
      <c r="B68" s="87">
        <f t="shared" si="0"/>
        <v>31.95285178602176</v>
      </c>
      <c r="C68" s="87">
        <f t="shared" si="1"/>
        <v>79.98245523279346</v>
      </c>
      <c r="D68" s="87"/>
      <c r="E68" s="87"/>
      <c r="F68" s="87"/>
      <c r="G68" s="87"/>
      <c r="H68" s="87"/>
      <c r="I68" s="87"/>
      <c r="J68" s="87"/>
      <c r="K68" s="90"/>
    </row>
    <row r="69" spans="1:11" ht="12.75">
      <c r="A69" s="87">
        <v>3.6</v>
      </c>
      <c r="B69" s="87">
        <f t="shared" si="0"/>
        <v>33.50293612905892</v>
      </c>
      <c r="C69" s="87">
        <f t="shared" si="1"/>
        <v>79.7194310442691</v>
      </c>
      <c r="D69" s="87"/>
      <c r="E69" s="87"/>
      <c r="F69" s="87"/>
      <c r="G69" s="87"/>
      <c r="H69" s="87"/>
      <c r="I69" s="87"/>
      <c r="J69" s="87"/>
      <c r="K69" s="90"/>
    </row>
    <row r="70" spans="1:11" ht="12.75">
      <c r="A70" s="87">
        <v>3.8</v>
      </c>
      <c r="B70" s="87">
        <f t="shared" si="0"/>
        <v>34.92079974422765</v>
      </c>
      <c r="C70" s="87">
        <f t="shared" si="1"/>
        <v>79.14179081262168</v>
      </c>
      <c r="D70" s="87"/>
      <c r="E70" s="87"/>
      <c r="F70" s="87"/>
      <c r="G70" s="87"/>
      <c r="H70" s="87"/>
      <c r="I70" s="87"/>
      <c r="J70" s="87"/>
      <c r="K70" s="90"/>
    </row>
    <row r="71" spans="1:11" ht="12.75">
      <c r="A71" s="87">
        <v>4</v>
      </c>
      <c r="B71" s="87">
        <f t="shared" si="0"/>
        <v>36.200846973926694</v>
      </c>
      <c r="C71" s="87">
        <f t="shared" si="1"/>
        <v>78.25181421899856</v>
      </c>
      <c r="D71" s="87"/>
      <c r="E71" s="87"/>
      <c r="F71" s="87"/>
      <c r="G71" s="87"/>
      <c r="H71" s="87"/>
      <c r="I71" s="87"/>
      <c r="J71" s="87"/>
      <c r="K71" s="90"/>
    </row>
    <row r="72" spans="1:11" ht="12.75">
      <c r="A72" s="87">
        <v>4.2</v>
      </c>
      <c r="B72" s="87">
        <f t="shared" si="0"/>
        <v>37.33802605863967</v>
      </c>
      <c r="C72" s="87">
        <f t="shared" si="1"/>
        <v>77.05301359296217</v>
      </c>
      <c r="D72" s="87"/>
      <c r="E72" s="87"/>
      <c r="F72" s="87"/>
      <c r="G72" s="87"/>
      <c r="H72" s="87"/>
      <c r="I72" s="87"/>
      <c r="J72" s="87"/>
      <c r="K72" s="90"/>
    </row>
    <row r="73" spans="1:11" ht="12.75">
      <c r="A73" s="87">
        <v>4.4</v>
      </c>
      <c r="B73" s="87">
        <f t="shared" si="0"/>
        <v>38.32784907391367</v>
      </c>
      <c r="C73" s="87">
        <f t="shared" si="1"/>
        <v>75.5501200509357</v>
      </c>
      <c r="D73" s="87"/>
      <c r="E73" s="87"/>
      <c r="F73" s="87"/>
      <c r="G73" s="87"/>
      <c r="H73" s="87"/>
      <c r="I73" s="87"/>
      <c r="J73" s="87"/>
      <c r="K73" s="90"/>
    </row>
    <row r="74" spans="1:11" ht="12.75">
      <c r="A74" s="87">
        <v>4.6</v>
      </c>
      <c r="B74" s="87">
        <f t="shared" si="0"/>
        <v>39.16640964213939</v>
      </c>
      <c r="C74" s="87">
        <f t="shared" si="1"/>
        <v>73.74906482465563</v>
      </c>
      <c r="D74" s="87"/>
      <c r="E74" s="87"/>
      <c r="F74" s="87"/>
      <c r="G74" s="87"/>
      <c r="H74" s="87"/>
      <c r="I74" s="87"/>
      <c r="J74" s="87"/>
      <c r="K74" s="90"/>
    </row>
    <row r="75" spans="1:11" ht="12.75">
      <c r="A75" s="87">
        <v>4.8</v>
      </c>
      <c r="B75" s="87">
        <f t="shared" si="0"/>
        <v>39.85039834923249</v>
      </c>
      <c r="C75" s="87">
        <f t="shared" si="1"/>
        <v>71.65695585331966</v>
      </c>
      <c r="D75" s="87"/>
      <c r="E75" s="87"/>
      <c r="F75" s="87"/>
      <c r="G75" s="87"/>
      <c r="H75" s="87"/>
      <c r="I75" s="87"/>
      <c r="J75" s="87"/>
      <c r="K75" s="90"/>
    </row>
    <row r="76" spans="1:11" ht="12.75">
      <c r="A76" s="87">
        <v>5</v>
      </c>
      <c r="B76" s="87">
        <f t="shared" si="0"/>
        <v>40.37711580537361</v>
      </c>
      <c r="C76" s="87">
        <f t="shared" si="1"/>
        <v>69.28204973180966</v>
      </c>
      <c r="D76" s="87"/>
      <c r="E76" s="87"/>
      <c r="F76" s="87"/>
      <c r="G76" s="87"/>
      <c r="H76" s="87"/>
      <c r="I76" s="87"/>
      <c r="J76" s="87"/>
      <c r="K76" s="90"/>
    </row>
    <row r="77" spans="1:11" ht="12.75">
      <c r="A77" s="87">
        <v>5.2</v>
      </c>
      <c r="B77" s="87">
        <f t="shared" si="0"/>
        <v>40.74448329826231</v>
      </c>
      <c r="C77" s="87">
        <f t="shared" si="1"/>
        <v>66.63371912569725</v>
      </c>
      <c r="D77" s="87"/>
      <c r="E77" s="87"/>
      <c r="F77" s="87"/>
      <c r="G77" s="87"/>
      <c r="H77" s="87"/>
      <c r="I77" s="87"/>
      <c r="J77" s="87"/>
      <c r="K77" s="90"/>
    </row>
    <row r="78" spans="1:11" ht="12.75">
      <c r="A78" s="87">
        <v>5.4</v>
      </c>
      <c r="B78" s="87">
        <f t="shared" si="0"/>
        <v>40.95105099684145</v>
      </c>
      <c r="C78" s="87">
        <f t="shared" si="1"/>
        <v>63.72241578163019</v>
      </c>
      <c r="D78" s="87"/>
      <c r="E78" s="87"/>
      <c r="F78" s="87"/>
      <c r="G78" s="87"/>
      <c r="H78" s="87"/>
      <c r="I78" s="87"/>
      <c r="J78" s="87"/>
      <c r="K78" s="90"/>
    </row>
    <row r="79" spans="1:11" ht="12.75">
      <c r="A79" s="87">
        <v>5.6</v>
      </c>
      <c r="B79" s="87">
        <f t="shared" si="0"/>
        <v>40.99600367311566</v>
      </c>
      <c r="C79" s="87">
        <f t="shared" si="1"/>
        <v>60.5596292790804</v>
      </c>
      <c r="D79" s="87"/>
      <c r="E79" s="87"/>
      <c r="F79" s="87"/>
      <c r="G79" s="87"/>
      <c r="H79" s="87"/>
      <c r="I79" s="87"/>
      <c r="J79" s="87"/>
      <c r="K79" s="90"/>
    </row>
    <row r="80" spans="1:11" ht="12.75">
      <c r="A80" s="87">
        <v>5.8</v>
      </c>
      <c r="B80" s="87">
        <f t="shared" si="0"/>
        <v>40.879163919482394</v>
      </c>
      <c r="C80" s="87">
        <f t="shared" si="1"/>
        <v>57.15784168624181</v>
      </c>
      <c r="D80" s="87"/>
      <c r="E80" s="87"/>
      <c r="F80" s="87"/>
      <c r="G80" s="87"/>
      <c r="H80" s="87"/>
      <c r="I80" s="87"/>
      <c r="J80" s="87"/>
      <c r="K80" s="90"/>
    </row>
    <row r="81" spans="1:11" ht="12.75">
      <c r="A81" s="87">
        <v>6</v>
      </c>
      <c r="B81" s="87">
        <f t="shared" si="0"/>
        <v>40.60099284887843</v>
      </c>
      <c r="C81" s="87">
        <f t="shared" si="1"/>
        <v>53.53047829903016</v>
      </c>
      <c r="D81" s="87"/>
      <c r="E81" s="87"/>
      <c r="F81" s="87"/>
      <c r="G81" s="87"/>
      <c r="H81" s="87"/>
      <c r="I81" s="87"/>
      <c r="J81" s="87"/>
      <c r="K81" s="90"/>
    </row>
    <row r="82" spans="1:11" ht="12.75">
      <c r="A82" s="87">
        <v>6.2</v>
      </c>
      <c r="B82" s="87">
        <f t="shared" si="0"/>
        <v>40.16258827497854</v>
      </c>
      <c r="C82" s="87">
        <f t="shared" si="1"/>
        <v>49.69185465759548</v>
      </c>
      <c r="D82" s="87"/>
      <c r="E82" s="87"/>
      <c r="F82" s="87"/>
      <c r="G82" s="87"/>
      <c r="H82" s="87"/>
      <c r="I82" s="87"/>
      <c r="J82" s="87"/>
      <c r="K82" s="90"/>
    </row>
    <row r="83" spans="1:11" ht="12.75">
      <c r="A83" s="87">
        <v>6.4</v>
      </c>
      <c r="B83" s="87">
        <f t="shared" si="0"/>
        <v>39.56568037962823</v>
      </c>
      <c r="C83" s="87">
        <f t="shared" si="1"/>
        <v>45.657120049448864</v>
      </c>
      <c r="D83" s="87"/>
      <c r="E83" s="87"/>
      <c r="F83" s="87"/>
      <c r="G83" s="87"/>
      <c r="H83" s="87"/>
      <c r="I83" s="87"/>
      <c r="J83" s="87"/>
      <c r="K83" s="90"/>
    </row>
    <row r="84" spans="1:11" ht="12.75">
      <c r="A84" s="87">
        <v>6.6</v>
      </c>
      <c r="B84" s="87">
        <f t="shared" si="0"/>
        <v>38.81262488460931</v>
      </c>
      <c r="C84" s="87">
        <f t="shared" si="1"/>
        <v>41.44219772217046</v>
      </c>
      <c r="D84" s="87"/>
      <c r="E84" s="87"/>
      <c r="F84" s="87"/>
      <c r="G84" s="87"/>
      <c r="H84" s="87"/>
      <c r="I84" s="87"/>
      <c r="J84" s="87"/>
      <c r="K84" s="90"/>
    </row>
    <row r="85" spans="1:11" ht="12.75">
      <c r="A85" s="87">
        <v>6.8</v>
      </c>
      <c r="B85" s="87">
        <f t="shared" si="0"/>
        <v>37.90639375468609</v>
      </c>
      <c r="C85" s="87">
        <f t="shared" si="1"/>
        <v>37.063722041652056</v>
      </c>
      <c r="D85" s="87"/>
      <c r="E85" s="87"/>
      <c r="F85" s="87"/>
      <c r="G85" s="87"/>
      <c r="H85" s="87"/>
      <c r="I85" s="87"/>
      <c r="J85" s="87"/>
      <c r="K85" s="90"/>
    </row>
    <row r="86" spans="1:11" ht="12.75">
      <c r="A86" s="87">
        <v>7</v>
      </c>
      <c r="B86" s="87">
        <f t="shared" si="0"/>
        <v>36.85056346862312</v>
      </c>
      <c r="C86" s="87">
        <f t="shared" si="1"/>
        <v>32.538972843881886</v>
      </c>
      <c r="D86" s="87"/>
      <c r="E86" s="87"/>
      <c r="F86" s="87"/>
      <c r="G86" s="87"/>
      <c r="H86" s="87"/>
      <c r="I86" s="87"/>
      <c r="J86" s="87"/>
      <c r="K86" s="90"/>
    </row>
    <row r="87" spans="1:11" ht="12.75">
      <c r="A87" s="87">
        <v>7.2</v>
      </c>
      <c r="B87" s="87">
        <f t="shared" si="0"/>
        <v>35.649300904463296</v>
      </c>
      <c r="C87" s="87">
        <f t="shared" si="1"/>
        <v>27.885807239354516</v>
      </c>
      <c r="D87" s="87"/>
      <c r="E87" s="87"/>
      <c r="F87" s="87"/>
      <c r="G87" s="87"/>
      <c r="H87" s="87"/>
      <c r="I87" s="87"/>
      <c r="J87" s="87"/>
      <c r="K87" s="90"/>
    </row>
    <row r="88" spans="1:11" ht="12.75">
      <c r="A88" s="87">
        <v>7.4</v>
      </c>
      <c r="B88" s="87">
        <f t="shared" si="0"/>
        <v>34.30734689477074</v>
      </c>
      <c r="C88" s="87">
        <f t="shared" si="1"/>
        <v>23.12258913924344</v>
      </c>
      <c r="D88" s="87"/>
      <c r="E88" s="87"/>
      <c r="F88" s="87"/>
      <c r="G88" s="87"/>
      <c r="H88" s="87"/>
      <c r="I88" s="87"/>
      <c r="J88" s="87"/>
      <c r="K88" s="90"/>
    </row>
    <row r="89" spans="1:11" ht="12.75">
      <c r="A89" s="87">
        <v>7.6</v>
      </c>
      <c r="B89" s="87">
        <f t="shared" si="0"/>
        <v>32.82999751673833</v>
      </c>
      <c r="C89" s="87">
        <f t="shared" si="1"/>
        <v>18.26811678146325</v>
      </c>
      <c r="D89" s="87"/>
      <c r="E89" s="87"/>
      <c r="F89" s="87"/>
      <c r="G89" s="87"/>
      <c r="H89" s="87"/>
      <c r="I89" s="87"/>
      <c r="J89" s="87"/>
      <c r="K89" s="90"/>
    </row>
    <row r="90" spans="1:11" ht="12.75">
      <c r="A90" s="87">
        <v>7.8</v>
      </c>
      <c r="B90" s="87">
        <f t="shared" si="0"/>
        <v>31.223083190999237</v>
      </c>
      <c r="C90" s="87">
        <f t="shared" si="1"/>
        <v>13.341548542643654</v>
      </c>
      <c r="D90" s="87"/>
      <c r="E90" s="87"/>
      <c r="F90" s="87"/>
      <c r="G90" s="87"/>
      <c r="H90" s="87"/>
      <c r="I90" s="87"/>
      <c r="J90" s="87"/>
      <c r="K90" s="90"/>
    </row>
    <row r="91" spans="1:11" ht="12.75">
      <c r="A91" s="87">
        <v>8</v>
      </c>
      <c r="B91" s="87">
        <f t="shared" si="0"/>
        <v>29.492945671630014</v>
      </c>
      <c r="C91" s="87">
        <f t="shared" si="1"/>
        <v>8.36232732880114</v>
      </c>
      <c r="D91" s="87"/>
      <c r="E91" s="87"/>
      <c r="F91" s="87"/>
      <c r="G91" s="87"/>
      <c r="H91" s="87"/>
      <c r="I91" s="87"/>
      <c r="J91" s="87"/>
      <c r="K91" s="90"/>
    </row>
    <row r="92" spans="1:11" ht="12.75">
      <c r="A92" s="87">
        <v>8.2</v>
      </c>
      <c r="B92" s="87">
        <f t="shared" si="0"/>
        <v>27.646413018154778</v>
      </c>
      <c r="C92" s="87">
        <f t="shared" si="1"/>
        <v>3.350103843103112</v>
      </c>
      <c r="D92" s="87"/>
      <c r="E92" s="87"/>
      <c r="F92" s="87"/>
      <c r="G92" s="87"/>
      <c r="H92" s="87"/>
      <c r="I92" s="87"/>
      <c r="J92" s="87"/>
      <c r="K92" s="90"/>
    </row>
    <row r="93" spans="1:11" ht="12.75">
      <c r="A93" s="87">
        <v>8.4</v>
      </c>
      <c r="B93" s="87">
        <f t="shared" si="0"/>
        <v>25.690772648325066</v>
      </c>
      <c r="C93" s="87">
        <f t="shared" si="1"/>
        <v>-1.6753409664473906</v>
      </c>
      <c r="D93" s="87"/>
      <c r="E93" s="87"/>
      <c r="F93" s="87"/>
      <c r="G93" s="87"/>
      <c r="H93" s="87"/>
      <c r="I93" s="87"/>
      <c r="J93" s="87"/>
      <c r="K93" s="90"/>
    </row>
    <row r="94" spans="1:11" ht="12.75">
      <c r="A94" s="87">
        <v>8.6</v>
      </c>
      <c r="B94" s="87">
        <f t="shared" si="0"/>
        <v>23.6337425780232</v>
      </c>
      <c r="C94" s="87">
        <f t="shared" si="1"/>
        <v>-6.694173973343961</v>
      </c>
      <c r="D94" s="87"/>
      <c r="E94" s="87"/>
      <c r="F94" s="87"/>
      <c r="G94" s="87"/>
      <c r="H94" s="87"/>
      <c r="I94" s="87"/>
      <c r="J94" s="87"/>
      <c r="K94" s="90"/>
    </row>
    <row r="95" spans="1:11" ht="12.75">
      <c r="A95" s="87">
        <v>8.8</v>
      </c>
      <c r="B95" s="87">
        <f t="shared" si="0"/>
        <v>21.483440961792226</v>
      </c>
      <c r="C95" s="87">
        <f t="shared" si="1"/>
        <v>-11.686588144833912</v>
      </c>
      <c r="D95" s="87"/>
      <c r="E95" s="87"/>
      <c r="F95" s="87"/>
      <c r="G95" s="87"/>
      <c r="H95" s="87"/>
      <c r="I95" s="87"/>
      <c r="J95" s="87"/>
      <c r="K95" s="90"/>
    </row>
    <row r="96" spans="1:11" ht="12.75">
      <c r="A96" s="87">
        <v>9</v>
      </c>
      <c r="B96" s="87">
        <f t="shared" si="0"/>
        <v>19.248354054202213</v>
      </c>
      <c r="C96" s="87">
        <f t="shared" si="1"/>
        <v>-16.632880711194773</v>
      </c>
      <c r="D96" s="87"/>
      <c r="E96" s="87"/>
      <c r="F96" s="87"/>
      <c r="G96" s="87"/>
      <c r="H96" s="87"/>
      <c r="I96" s="87"/>
      <c r="J96" s="87"/>
      <c r="K96" s="90"/>
    </row>
    <row r="97" spans="1:11" ht="12.75">
      <c r="A97" s="87">
        <v>9.2</v>
      </c>
      <c r="B97" s="87">
        <f t="shared" si="0"/>
        <v>16.937302718494266</v>
      </c>
      <c r="C97" s="87">
        <f t="shared" si="1"/>
        <v>-21.513530923532965</v>
      </c>
      <c r="D97" s="87"/>
      <c r="E97" s="87"/>
      <c r="F97" s="87"/>
      <c r="G97" s="87"/>
      <c r="H97" s="87"/>
      <c r="I97" s="87"/>
      <c r="J97" s="87"/>
      <c r="K97" s="90"/>
    </row>
    <row r="98" spans="1:11" ht="12.75">
      <c r="A98" s="87">
        <v>9.4</v>
      </c>
      <c r="B98" s="87">
        <f t="shared" si="0"/>
        <v>14.559407614677736</v>
      </c>
      <c r="C98" s="87">
        <f t="shared" si="1"/>
        <v>-26.30927709322933</v>
      </c>
      <c r="D98" s="87"/>
      <c r="E98" s="87"/>
      <c r="F98" s="87"/>
      <c r="G98" s="87"/>
      <c r="H98" s="87"/>
      <c r="I98" s="87"/>
      <c r="J98" s="87"/>
      <c r="K98" s="90"/>
    </row>
    <row r="99" spans="1:11" ht="12.75">
      <c r="A99" s="87">
        <v>9.6</v>
      </c>
      <c r="B99" s="87">
        <f t="shared" si="0"/>
        <v>12.124053204467003</v>
      </c>
      <c r="C99" s="87">
        <f t="shared" si="1"/>
        <v>-31.001192608992582</v>
      </c>
      <c r="D99" s="87"/>
      <c r="E99" s="87"/>
      <c r="F99" s="87"/>
      <c r="G99" s="87"/>
      <c r="H99" s="87"/>
      <c r="I99" s="87"/>
      <c r="J99" s="87"/>
      <c r="K99" s="90"/>
    </row>
    <row r="100" spans="1:11" ht="12.75">
      <c r="A100" s="87">
        <v>9.8</v>
      </c>
      <c r="B100" s="87">
        <f t="shared" si="0"/>
        <v>9.640850715113734</v>
      </c>
      <c r="C100" s="87">
        <f t="shared" si="1"/>
        <v>-35.57076063151647</v>
      </c>
      <c r="D100" s="87"/>
      <c r="E100" s="87"/>
      <c r="F100" s="87"/>
      <c r="G100" s="87"/>
      <c r="H100" s="87"/>
      <c r="I100" s="87"/>
      <c r="J100" s="87"/>
      <c r="K100" s="90"/>
    </row>
    <row r="101" spans="1:11" ht="12.75">
      <c r="A101" s="87">
        <v>10</v>
      </c>
      <c r="B101" s="87">
        <f t="shared" si="0"/>
        <v>7.119600208299784</v>
      </c>
      <c r="C101" s="87">
        <f t="shared" si="1"/>
        <v>-39.99994717095434</v>
      </c>
      <c r="D101" s="87"/>
      <c r="E101" s="87"/>
      <c r="F101" s="87"/>
      <c r="G101" s="87"/>
      <c r="H101" s="87"/>
      <c r="I101" s="87"/>
      <c r="J101" s="87"/>
      <c r="K101" s="90"/>
    </row>
    <row r="102" spans="1:11" ht="12.75">
      <c r="A102" s="87">
        <v>10.2</v>
      </c>
      <c r="B102" s="87">
        <f t="shared" si="0"/>
        <v>4.570251903786935</v>
      </c>
      <c r="C102" s="87">
        <f t="shared" si="1"/>
        <v>-44.27127225880875</v>
      </c>
      <c r="D102" s="87"/>
      <c r="E102" s="87"/>
      <c r="F102" s="87"/>
      <c r="G102" s="87"/>
      <c r="H102" s="87"/>
      <c r="I102" s="87"/>
      <c r="J102" s="87"/>
      <c r="K102" s="90"/>
    </row>
    <row r="103" spans="1:11" ht="12.75">
      <c r="A103" s="87">
        <v>10.4</v>
      </c>
      <c r="B103" s="87">
        <f t="shared" si="0"/>
        <v>2.0028669104616923</v>
      </c>
      <c r="C103" s="87">
        <f t="shared" si="1"/>
        <v>-48.36787893335244</v>
      </c>
      <c r="D103" s="87"/>
      <c r="E103" s="87"/>
      <c r="F103" s="87"/>
      <c r="G103" s="87"/>
      <c r="H103" s="87"/>
      <c r="I103" s="87"/>
      <c r="J103" s="87"/>
      <c r="K103" s="90"/>
    </row>
    <row r="104" spans="1:11" ht="12.75">
      <c r="A104" s="87">
        <v>10.6</v>
      </c>
      <c r="B104" s="87">
        <f t="shared" si="0"/>
        <v>-0.5724224802484259</v>
      </c>
      <c r="C104" s="87">
        <f t="shared" si="1"/>
        <v>-52.273599766327365</v>
      </c>
      <c r="D104" s="87"/>
      <c r="E104" s="87"/>
      <c r="F104" s="87"/>
      <c r="G104" s="87"/>
      <c r="H104" s="87"/>
      <c r="I104" s="87"/>
      <c r="J104" s="87"/>
      <c r="K104" s="90"/>
    </row>
    <row r="105" spans="1:11" ht="12.75">
      <c r="A105" s="87">
        <v>10.8</v>
      </c>
      <c r="B105" s="87">
        <f t="shared" si="0"/>
        <v>-3.1454527818836486</v>
      </c>
      <c r="C105" s="87">
        <f t="shared" si="1"/>
        <v>-55.973020668371454</v>
      </c>
      <c r="D105" s="87"/>
      <c r="E105" s="87"/>
      <c r="F105" s="87"/>
      <c r="G105" s="87"/>
      <c r="H105" s="87"/>
      <c r="I105" s="87"/>
      <c r="J105" s="87"/>
      <c r="K105" s="90"/>
    </row>
    <row r="106" spans="1:11" ht="12.75">
      <c r="A106" s="87">
        <v>11</v>
      </c>
      <c r="B106" s="87">
        <f t="shared" si="0"/>
        <v>-5.706069423572922</v>
      </c>
      <c r="C106" s="87">
        <f t="shared" si="1"/>
        <v>-59.45154172136179</v>
      </c>
      <c r="D106" s="87"/>
      <c r="E106" s="87"/>
      <c r="F106" s="87"/>
      <c r="G106" s="87"/>
      <c r="H106" s="87"/>
      <c r="I106" s="87"/>
      <c r="J106" s="87"/>
      <c r="K106" s="90"/>
    </row>
    <row r="107" spans="1:11" ht="12.75">
      <c r="A107" s="87">
        <v>11.2</v>
      </c>
      <c r="B107" s="87">
        <f t="shared" si="0"/>
        <v>-8.244166825469398</v>
      </c>
      <c r="C107" s="87">
        <f t="shared" si="1"/>
        <v>-62.6954347975976</v>
      </c>
      <c r="D107" s="87"/>
      <c r="E107" s="87"/>
      <c r="F107" s="87"/>
      <c r="G107" s="87"/>
      <c r="H107" s="87"/>
      <c r="I107" s="87"/>
      <c r="J107" s="87"/>
      <c r="K107" s="90"/>
    </row>
    <row r="108" spans="1:11" ht="12.75">
      <c r="A108" s="87">
        <v>11.4</v>
      </c>
      <c r="B108" s="87">
        <f t="shared" si="0"/>
        <v>-10.749728280840712</v>
      </c>
      <c r="C108" s="87">
        <f t="shared" si="1"/>
        <v>-65.69189773842582</v>
      </c>
      <c r="D108" s="87"/>
      <c r="E108" s="87"/>
      <c r="F108" s="87"/>
      <c r="G108" s="87"/>
      <c r="H108" s="87"/>
      <c r="I108" s="87"/>
      <c r="J108" s="87"/>
      <c r="K108" s="90"/>
    </row>
    <row r="109" spans="1:11" ht="12.75">
      <c r="A109" s="87">
        <v>11.6</v>
      </c>
      <c r="B109" s="87">
        <f t="shared" si="0"/>
        <v>-13.212865487417657</v>
      </c>
      <c r="C109" s="87">
        <f t="shared" si="1"/>
        <v>-68.42910487849159</v>
      </c>
      <c r="D109" s="87"/>
      <c r="E109" s="87"/>
      <c r="F109" s="87"/>
      <c r="G109" s="87"/>
      <c r="H109" s="87"/>
      <c r="I109" s="87"/>
      <c r="J109" s="87"/>
      <c r="K109" s="90"/>
    </row>
    <row r="110" spans="1:11" ht="12.75">
      <c r="A110" s="87">
        <v>11.8</v>
      </c>
      <c r="B110" s="87">
        <f t="shared" si="0"/>
        <v>-15.62385757198967</v>
      </c>
      <c r="C110" s="87">
        <f t="shared" si="1"/>
        <v>-70.89625371621742</v>
      </c>
      <c r="D110" s="87"/>
      <c r="E110" s="87"/>
      <c r="F110" s="87"/>
      <c r="G110" s="87"/>
      <c r="H110" s="87"/>
      <c r="I110" s="87"/>
      <c r="J110" s="87"/>
      <c r="K110" s="90"/>
    </row>
    <row r="111" spans="1:11" ht="12.75">
      <c r="A111" s="87">
        <v>12</v>
      </c>
      <c r="B111" s="87">
        <f t="shared" si="0"/>
        <v>-17.973189454234216</v>
      </c>
      <c r="C111" s="87">
        <f t="shared" si="1"/>
        <v>-73.08360754632382</v>
      </c>
      <c r="D111" s="87"/>
      <c r="E111" s="87"/>
      <c r="F111" s="87"/>
      <c r="G111" s="87"/>
      <c r="H111" s="87"/>
      <c r="I111" s="87"/>
      <c r="J111" s="87"/>
      <c r="K111" s="90"/>
    </row>
    <row r="112" spans="1:11" ht="12.75">
      <c r="A112" s="87">
        <v>12.2</v>
      </c>
      <c r="B112" s="87">
        <f t="shared" si="0"/>
        <v>-20.25158939837636</v>
      </c>
      <c r="C112" s="87">
        <f t="shared" si="1"/>
        <v>-74.98253388614104</v>
      </c>
      <c r="D112" s="87"/>
      <c r="E112" s="87"/>
      <c r="F112" s="87"/>
      <c r="G112" s="87"/>
      <c r="H112" s="87"/>
      <c r="I112" s="87"/>
      <c r="J112" s="87"/>
      <c r="K112" s="90"/>
    </row>
    <row r="113" spans="1:11" ht="12.75">
      <c r="A113" s="87">
        <v>12.4</v>
      </c>
      <c r="B113" s="87">
        <f t="shared" si="0"/>
        <v>-22.450065604478645</v>
      </c>
      <c r="C113" s="87">
        <f t="shared" si="1"/>
        <v>-76.58553854405993</v>
      </c>
      <c r="D113" s="87"/>
      <c r="E113" s="87"/>
      <c r="F113" s="87"/>
      <c r="G113" s="87"/>
      <c r="H113" s="87"/>
      <c r="I113" s="87"/>
      <c r="J113" s="87"/>
      <c r="K113" s="90"/>
    </row>
    <row r="114" spans="1:11" ht="12.75">
      <c r="A114" s="87">
        <v>12.6</v>
      </c>
      <c r="B114" s="87">
        <f t="shared" si="0"/>
        <v>-24.559941694952748</v>
      </c>
      <c r="C114" s="87">
        <f t="shared" si="1"/>
        <v>-77.88629519567027</v>
      </c>
      <c r="D114" s="87"/>
      <c r="E114" s="87"/>
      <c r="F114" s="87"/>
      <c r="G114" s="87"/>
      <c r="H114" s="87"/>
      <c r="I114" s="87"/>
      <c r="J114" s="87"/>
      <c r="K114" s="90"/>
    </row>
    <row r="115" spans="1:11" ht="12.75">
      <c r="A115" s="87">
        <v>12.8</v>
      </c>
      <c r="B115" s="87">
        <f t="shared" si="0"/>
        <v>-26.5728909562438</v>
      </c>
      <c r="C115" s="87">
        <f t="shared" si="1"/>
        <v>-78.87967035086268</v>
      </c>
      <c r="D115" s="87"/>
      <c r="E115" s="87"/>
      <c r="F115" s="87"/>
      <c r="G115" s="87"/>
      <c r="H115" s="87"/>
      <c r="I115" s="87"/>
      <c r="J115" s="87"/>
      <c r="K115" s="90"/>
    </row>
    <row r="116" spans="1:11" ht="12.75">
      <c r="A116" s="87">
        <v>13</v>
      </c>
      <c r="B116" s="87">
        <f aca="true" t="shared" si="2" ref="B116:B179">$B$3*SIN(2*3.141592*$E$3*A116/1000+(2*3.141592*$H$3/360))</f>
        <v>-28.480969200550888</v>
      </c>
      <c r="C116" s="87">
        <f aca="true" t="shared" si="3" ref="C116:C179">$B$2*SIN(2*3.141592*$E$2*A116/1000+(2*3.141592*$H$2/360))</f>
        <v>-79.56174361336019</v>
      </c>
      <c r="D116" s="87"/>
      <c r="E116" s="87"/>
      <c r="F116" s="87"/>
      <c r="G116" s="87"/>
      <c r="H116" s="87"/>
      <c r="I116" s="87"/>
      <c r="J116" s="87"/>
      <c r="K116" s="90"/>
    </row>
    <row r="117" spans="1:11" ht="12.75">
      <c r="A117" s="87">
        <v>13.2</v>
      </c>
      <c r="B117" s="87">
        <f t="shared" si="2"/>
        <v>-30.276646117894042</v>
      </c>
      <c r="C117" s="87">
        <f t="shared" si="3"/>
        <v>-79.92982315272508</v>
      </c>
      <c r="D117" s="87"/>
      <c r="E117" s="87"/>
      <c r="F117" s="87"/>
      <c r="G117" s="87"/>
      <c r="H117" s="87"/>
      <c r="I117" s="87"/>
      <c r="J117" s="87"/>
      <c r="K117" s="90"/>
    </row>
    <row r="118" spans="1:11" ht="12.75">
      <c r="A118" s="87">
        <v>13.4</v>
      </c>
      <c r="B118" s="87">
        <f t="shared" si="2"/>
        <v>-31.952834994794976</v>
      </c>
      <c r="C118" s="87">
        <f t="shared" si="3"/>
        <v>-79.98245632777922</v>
      </c>
      <c r="D118" s="87"/>
      <c r="E118" s="87"/>
      <c r="F118" s="87"/>
      <c r="G118" s="87"/>
      <c r="H118" s="87"/>
      <c r="I118" s="87"/>
      <c r="J118" s="87"/>
      <c r="K118" s="90"/>
    </row>
    <row r="119" spans="1:11" ht="12.75">
      <c r="A119" s="87">
        <v>13.6</v>
      </c>
      <c r="B119" s="87">
        <f t="shared" si="2"/>
        <v>-33.50292068228599</v>
      </c>
      <c r="C119" s="87">
        <f t="shared" si="3"/>
        <v>-79.71943541951288</v>
      </c>
      <c r="D119" s="87"/>
      <c r="E119" s="87"/>
      <c r="F119" s="87"/>
      <c r="G119" s="87"/>
      <c r="H119" s="87"/>
      <c r="I119" s="87"/>
      <c r="J119" s="87"/>
      <c r="K119" s="90"/>
    </row>
    <row r="120" spans="1:11" ht="12.75">
      <c r="A120" s="87">
        <v>13.8</v>
      </c>
      <c r="B120" s="87">
        <f t="shared" si="2"/>
        <v>-34.92078570286991</v>
      </c>
      <c r="C120" s="87">
        <f t="shared" si="3"/>
        <v>-79.14179845085641</v>
      </c>
      <c r="D120" s="87"/>
      <c r="E120" s="87"/>
      <c r="F120" s="87"/>
      <c r="G120" s="87"/>
      <c r="H120" s="87"/>
      <c r="I120" s="87"/>
      <c r="J120" s="87"/>
      <c r="K120" s="90"/>
    </row>
    <row r="121" spans="1:11" ht="12.75">
      <c r="A121" s="87">
        <v>14</v>
      </c>
      <c r="B121" s="87">
        <f t="shared" si="2"/>
        <v>-36.20083439339895</v>
      </c>
      <c r="C121" s="87">
        <f t="shared" si="3"/>
        <v>-78.25182509007962</v>
      </c>
      <c r="D121" s="87"/>
      <c r="E121" s="87"/>
      <c r="F121" s="87"/>
      <c r="G121" s="87"/>
      <c r="H121" s="87"/>
      <c r="I121" s="87"/>
      <c r="J121" s="87"/>
      <c r="K121" s="90"/>
    </row>
    <row r="122" spans="1:11" ht="12.75">
      <c r="A122" s="87">
        <v>14.2</v>
      </c>
      <c r="B122" s="87">
        <f t="shared" si="2"/>
        <v>-37.338014988591475</v>
      </c>
      <c r="C122" s="87">
        <f t="shared" si="3"/>
        <v>-77.05302765398643</v>
      </c>
      <c r="D122" s="87"/>
      <c r="E122" s="87"/>
      <c r="F122" s="87"/>
      <c r="G122" s="87"/>
      <c r="H122" s="87"/>
      <c r="I122" s="87"/>
      <c r="J122" s="87"/>
      <c r="K122" s="90"/>
    </row>
    <row r="123" spans="1:11" ht="12.75">
      <c r="A123" s="87">
        <v>14.4</v>
      </c>
      <c r="B123" s="87">
        <f t="shared" si="2"/>
        <v>-38.32783955803347</v>
      </c>
      <c r="C123" s="87">
        <f t="shared" si="3"/>
        <v>-75.55013724641066</v>
      </c>
      <c r="D123" s="87"/>
      <c r="E123" s="87"/>
      <c r="F123" s="87"/>
      <c r="G123" s="87"/>
      <c r="H123" s="87"/>
      <c r="I123" s="87"/>
      <c r="J123" s="87"/>
      <c r="K123" s="90"/>
    </row>
    <row r="124" spans="1:11" ht="12.75">
      <c r="A124" s="87">
        <v>14.6</v>
      </c>
      <c r="B124" s="87">
        <f t="shared" si="2"/>
        <v>-39.16640171798197</v>
      </c>
      <c r="C124" s="87">
        <f t="shared" si="3"/>
        <v>-73.74908508671868</v>
      </c>
      <c r="D124" s="87"/>
      <c r="E124" s="87"/>
      <c r="F124" s="87"/>
      <c r="G124" s="87"/>
      <c r="H124" s="87"/>
      <c r="I124" s="87"/>
      <c r="J124" s="87"/>
      <c r="K124" s="90"/>
    </row>
    <row r="125" spans="1:11" ht="12.75">
      <c r="A125" s="87">
        <v>14.8</v>
      </c>
      <c r="B125" s="87">
        <f t="shared" si="2"/>
        <v>-39.85039204807087</v>
      </c>
      <c r="C125" s="87">
        <f t="shared" si="3"/>
        <v>-71.65697910200575</v>
      </c>
      <c r="D125" s="87"/>
      <c r="E125" s="87"/>
      <c r="F125" s="87"/>
      <c r="G125" s="87"/>
      <c r="H125" s="87"/>
      <c r="I125" s="87"/>
      <c r="J125" s="87"/>
      <c r="K125" s="90"/>
    </row>
    <row r="126" spans="1:11" ht="12.75">
      <c r="A126" s="87">
        <v>15</v>
      </c>
      <c r="B126" s="87">
        <f t="shared" si="2"/>
        <v>-40.377111152075585</v>
      </c>
      <c r="C126" s="87">
        <f t="shared" si="3"/>
        <v>-69.28207587536689</v>
      </c>
      <c r="D126" s="87"/>
      <c r="E126" s="87"/>
      <c r="F126" s="87"/>
      <c r="G126" s="87"/>
      <c r="H126" s="87"/>
      <c r="I126" s="87"/>
      <c r="J126" s="87"/>
      <c r="K126" s="90"/>
    </row>
    <row r="127" spans="1:11" ht="12.75">
      <c r="A127" s="87">
        <v>15.2</v>
      </c>
      <c r="B127" s="87">
        <f t="shared" si="2"/>
        <v>-40.744480311192305</v>
      </c>
      <c r="C127" s="87">
        <f t="shared" si="3"/>
        <v>-66.63374806094895</v>
      </c>
      <c r="D127" s="87"/>
      <c r="E127" s="87"/>
      <c r="F127" s="87"/>
      <c r="G127" s="87"/>
      <c r="H127" s="87"/>
      <c r="I127" s="87"/>
      <c r="J127" s="87"/>
      <c r="K127" s="90"/>
    </row>
    <row r="128" spans="1:11" ht="12.75">
      <c r="A128" s="87">
        <v>15.4</v>
      </c>
      <c r="B128" s="87">
        <f t="shared" si="2"/>
        <v>-40.951049687788085</v>
      </c>
      <c r="C128" s="87">
        <f t="shared" si="3"/>
        <v>-63.722447394382165</v>
      </c>
      <c r="D128" s="87"/>
      <c r="E128" s="87"/>
      <c r="F128" s="87"/>
      <c r="G128" s="87"/>
      <c r="H128" s="87"/>
      <c r="I128" s="87"/>
      <c r="J128" s="87"/>
      <c r="K128" s="90"/>
    </row>
    <row r="129" spans="1:11" ht="12.75">
      <c r="A129" s="87">
        <v>15.6</v>
      </c>
      <c r="B129" s="87">
        <f t="shared" si="2"/>
        <v>-40.99600404724515</v>
      </c>
      <c r="C129" s="87">
        <f t="shared" si="3"/>
        <v>-60.559663444571626</v>
      </c>
      <c r="D129" s="87"/>
      <c r="E129" s="87"/>
      <c r="F129" s="87"/>
      <c r="G129" s="87"/>
      <c r="H129" s="87"/>
      <c r="I129" s="87"/>
      <c r="J129" s="87"/>
      <c r="K129" s="90"/>
    </row>
    <row r="130" spans="1:11" ht="12.75">
      <c r="A130" s="87">
        <v>15.8</v>
      </c>
      <c r="B130" s="87">
        <f t="shared" si="2"/>
        <v>-40.87916597531822</v>
      </c>
      <c r="C130" s="87">
        <f t="shared" si="3"/>
        <v>-57.157878269636804</v>
      </c>
      <c r="D130" s="87"/>
      <c r="E130" s="87"/>
      <c r="F130" s="87"/>
      <c r="G130" s="87"/>
      <c r="H130" s="87"/>
      <c r="I130" s="87"/>
      <c r="J130" s="87"/>
      <c r="K130" s="90"/>
    </row>
    <row r="131" spans="1:11" ht="12.75">
      <c r="A131" s="87">
        <v>16</v>
      </c>
      <c r="B131" s="87">
        <f t="shared" si="2"/>
        <v>-40.60099657830717</v>
      </c>
      <c r="C131" s="87">
        <f t="shared" si="3"/>
        <v>-53.53051715595103</v>
      </c>
      <c r="D131" s="87"/>
      <c r="E131" s="87"/>
      <c r="F131" s="87"/>
      <c r="G131" s="87"/>
      <c r="H131" s="87"/>
      <c r="I131" s="87"/>
      <c r="J131" s="87"/>
      <c r="K131" s="90"/>
    </row>
    <row r="132" spans="1:11" ht="12.75">
      <c r="A132" s="87">
        <v>16.2</v>
      </c>
      <c r="B132" s="87">
        <f t="shared" si="2"/>
        <v>-40.16259366328183</v>
      </c>
      <c r="C132" s="87">
        <f t="shared" si="3"/>
        <v>-49.69189563469176</v>
      </c>
      <c r="D132" s="87"/>
      <c r="E132" s="87"/>
      <c r="F132" s="87"/>
      <c r="G132" s="87"/>
      <c r="H132" s="87"/>
      <c r="I132" s="87"/>
      <c r="J132" s="87"/>
      <c r="K132" s="90"/>
    </row>
    <row r="133" spans="1:11" ht="12.75">
      <c r="A133" s="87">
        <v>16.4</v>
      </c>
      <c r="B133" s="87">
        <f t="shared" si="2"/>
        <v>-39.56568740554093</v>
      </c>
      <c r="C133" s="87">
        <f t="shared" si="3"/>
        <v>-45.65716298500278</v>
      </c>
      <c r="D133" s="87"/>
      <c r="E133" s="87"/>
      <c r="F133" s="87"/>
      <c r="G133" s="87"/>
      <c r="H133" s="87"/>
      <c r="I133" s="87"/>
      <c r="J133" s="87"/>
      <c r="K133" s="90"/>
    </row>
    <row r="134" spans="1:11" ht="12.75">
      <c r="A134" s="87">
        <v>16.6</v>
      </c>
      <c r="B134" s="87">
        <f t="shared" si="2"/>
        <v>-38.812633520403324</v>
      </c>
      <c r="C134" s="87">
        <f t="shared" si="3"/>
        <v>-41.44224244673494</v>
      </c>
      <c r="D134" s="87"/>
      <c r="E134" s="87"/>
      <c r="F134" s="87"/>
      <c r="G134" s="87"/>
      <c r="H134" s="87"/>
      <c r="I134" s="87"/>
      <c r="J134" s="87"/>
      <c r="K134" s="90"/>
    </row>
    <row r="135" spans="1:11" ht="12.75">
      <c r="A135" s="87">
        <v>16.8</v>
      </c>
      <c r="B135" s="87">
        <f t="shared" si="2"/>
        <v>-37.90640396627993</v>
      </c>
      <c r="C135" s="87">
        <f t="shared" si="3"/>
        <v>-37.063768378719885</v>
      </c>
      <c r="D135" s="87"/>
      <c r="E135" s="87"/>
      <c r="F135" s="87"/>
      <c r="G135" s="87"/>
      <c r="H135" s="87"/>
      <c r="I135" s="87"/>
      <c r="J135" s="87"/>
      <c r="K135" s="90"/>
    </row>
    <row r="136" spans="1:11" ht="12.75">
      <c r="A136" s="87">
        <v>17</v>
      </c>
      <c r="B136" s="87">
        <f t="shared" si="2"/>
        <v>-36.850575215716304</v>
      </c>
      <c r="C136" s="87">
        <f t="shared" si="3"/>
        <v>-32.53902061058182</v>
      </c>
      <c r="D136" s="87"/>
      <c r="E136" s="87"/>
      <c r="F136" s="87"/>
      <c r="G136" s="87"/>
      <c r="H136" s="87"/>
      <c r="I136" s="87"/>
      <c r="J136" s="87"/>
      <c r="K136" s="90"/>
    </row>
    <row r="137" spans="1:11" ht="12.75">
      <c r="A137" s="87">
        <v>17.2</v>
      </c>
      <c r="B137" s="87">
        <f t="shared" si="2"/>
        <v>-35.64931414069544</v>
      </c>
      <c r="C137" s="87">
        <f t="shared" si="3"/>
        <v>-27.88585624717339</v>
      </c>
      <c r="D137" s="87"/>
      <c r="E137" s="87"/>
      <c r="F137" s="87"/>
      <c r="G137" s="87"/>
      <c r="H137" s="87"/>
      <c r="I137" s="87"/>
      <c r="J137" s="87"/>
      <c r="K137" s="90"/>
    </row>
    <row r="138" spans="1:11" ht="12.75">
      <c r="A138" s="87">
        <v>17.4</v>
      </c>
      <c r="B138" s="87">
        <f t="shared" si="2"/>
        <v>-34.30736156790448</v>
      </c>
      <c r="C138" s="87">
        <f t="shared" si="3"/>
        <v>-23.122639194769764</v>
      </c>
      <c r="D138" s="87"/>
      <c r="E138" s="87"/>
      <c r="F138" s="87"/>
      <c r="G138" s="87"/>
      <c r="H138" s="87"/>
      <c r="I138" s="87"/>
      <c r="J138" s="87"/>
      <c r="K138" s="90"/>
    </row>
    <row r="139" spans="1:11" ht="12.75">
      <c r="A139" s="87">
        <v>17.6</v>
      </c>
      <c r="B139" s="87">
        <f t="shared" si="2"/>
        <v>-32.83001356886554</v>
      </c>
      <c r="C139" s="87">
        <f t="shared" si="3"/>
        <v>-18.268167687150807</v>
      </c>
      <c r="D139" s="87"/>
      <c r="E139" s="87"/>
      <c r="F139" s="87"/>
      <c r="G139" s="87"/>
      <c r="H139" s="87"/>
      <c r="I139" s="87"/>
      <c r="J139" s="87"/>
      <c r="K139" s="90"/>
    </row>
    <row r="140" spans="1:11" ht="12.75">
      <c r="A140" s="87">
        <v>17.8</v>
      </c>
      <c r="B140" s="87">
        <f t="shared" si="2"/>
        <v>-31.223100558769538</v>
      </c>
      <c r="C140" s="87">
        <f t="shared" si="3"/>
        <v>-13.341600097591076</v>
      </c>
      <c r="D140" s="87"/>
      <c r="E140" s="87"/>
      <c r="F140" s="87"/>
      <c r="G140" s="87"/>
      <c r="H140" s="87"/>
      <c r="I140" s="87"/>
      <c r="J140" s="87"/>
      <c r="K140" s="90"/>
    </row>
    <row r="141" spans="1:11" ht="12.75">
      <c r="A141" s="87">
        <v>18</v>
      </c>
      <c r="B141" s="87">
        <f t="shared" si="2"/>
        <v>-29.49296428650078</v>
      </c>
      <c r="C141" s="87">
        <f t="shared" si="3"/>
        <v>-8.362379329544686</v>
      </c>
      <c r="D141" s="87"/>
      <c r="E141" s="87"/>
      <c r="F141" s="87"/>
      <c r="G141" s="87"/>
      <c r="H141" s="87"/>
      <c r="I141" s="87"/>
      <c r="J141" s="87"/>
      <c r="K141" s="90"/>
    </row>
    <row r="142" spans="1:11" ht="12.75">
      <c r="A142" s="87">
        <v>18.2</v>
      </c>
      <c r="B142" s="87">
        <f t="shared" si="2"/>
        <v>-27.646432806661636</v>
      </c>
      <c r="C142" s="87">
        <f t="shared" si="3"/>
        <v>-3.3501560844196514</v>
      </c>
      <c r="D142" s="87"/>
      <c r="E142" s="87"/>
      <c r="F142" s="87"/>
      <c r="G142" s="87"/>
      <c r="H142" s="87"/>
      <c r="I142" s="87"/>
      <c r="J142" s="87"/>
      <c r="K142" s="90"/>
    </row>
    <row r="143" spans="1:11" ht="12.75">
      <c r="A143" s="87">
        <v>18.4</v>
      </c>
      <c r="B143" s="87">
        <f t="shared" si="2"/>
        <v>-25.690793532371895</v>
      </c>
      <c r="C143" s="87">
        <f t="shared" si="3"/>
        <v>1.6752886907302742</v>
      </c>
      <c r="D143" s="87"/>
      <c r="E143" s="87"/>
      <c r="F143" s="87"/>
      <c r="G143" s="87"/>
      <c r="H143" s="87"/>
      <c r="I143" s="87"/>
      <c r="J143" s="87"/>
      <c r="K143" s="90"/>
    </row>
    <row r="144" spans="1:11" ht="12.75">
      <c r="A144" s="87">
        <v>18.6</v>
      </c>
      <c r="B144" s="87">
        <f t="shared" si="2"/>
        <v>-23.633764475190166</v>
      </c>
      <c r="C144" s="87">
        <f t="shared" si="3"/>
        <v>6.694121869534731</v>
      </c>
      <c r="D144" s="87"/>
      <c r="E144" s="87"/>
      <c r="F144" s="87"/>
      <c r="G144" s="87"/>
      <c r="H144" s="87"/>
      <c r="I144" s="87"/>
      <c r="J144" s="87"/>
      <c r="K144" s="90"/>
    </row>
    <row r="145" spans="1:11" ht="12.75">
      <c r="A145" s="87">
        <v>18.8</v>
      </c>
      <c r="B145" s="87">
        <f t="shared" si="2"/>
        <v>-21.48346378566133</v>
      </c>
      <c r="C145" s="87">
        <f t="shared" si="3"/>
        <v>11.686536418562238</v>
      </c>
      <c r="D145" s="87"/>
      <c r="E145" s="87"/>
      <c r="F145" s="87"/>
      <c r="G145" s="87"/>
      <c r="H145" s="87"/>
      <c r="I145" s="87"/>
      <c r="J145" s="87"/>
      <c r="K145" s="90"/>
    </row>
    <row r="146" spans="1:11" ht="12.75">
      <c r="A146" s="87">
        <v>19</v>
      </c>
      <c r="B146" s="87">
        <f t="shared" si="2"/>
        <v>-19.248377714698055</v>
      </c>
      <c r="C146" s="87">
        <f t="shared" si="3"/>
        <v>16.63282956660064</v>
      </c>
      <c r="D146" s="87"/>
      <c r="E146" s="87"/>
      <c r="F146" s="87"/>
      <c r="G146" s="87"/>
      <c r="H146" s="87"/>
      <c r="I146" s="87"/>
      <c r="J146" s="87"/>
      <c r="K146" s="90"/>
    </row>
    <row r="147" spans="1:11" ht="12.75">
      <c r="A147" s="87">
        <v>19.2</v>
      </c>
      <c r="B147" s="87">
        <f t="shared" si="2"/>
        <v>-16.937327122239758</v>
      </c>
      <c r="C147" s="87">
        <f t="shared" si="3"/>
        <v>21.513480562460565</v>
      </c>
      <c r="D147" s="87"/>
      <c r="E147" s="87"/>
      <c r="F147" s="87"/>
      <c r="G147" s="87"/>
      <c r="H147" s="87"/>
      <c r="I147" s="87"/>
      <c r="J147" s="87"/>
      <c r="K147" s="90"/>
    </row>
    <row r="148" spans="1:11" ht="12.75">
      <c r="A148" s="87">
        <v>19.4</v>
      </c>
      <c r="B148" s="87">
        <f t="shared" si="2"/>
        <v>-14.559432665362495</v>
      </c>
      <c r="C148" s="87">
        <f t="shared" si="3"/>
        <v>26.309227714430694</v>
      </c>
      <c r="D148" s="87"/>
      <c r="E148" s="87"/>
      <c r="F148" s="87"/>
      <c r="G148" s="87"/>
      <c r="H148" s="87"/>
      <c r="I148" s="87"/>
      <c r="J148" s="87"/>
      <c r="K148" s="90"/>
    </row>
    <row r="149" spans="1:11" ht="12.75">
      <c r="A149" s="87">
        <v>19.6</v>
      </c>
      <c r="B149" s="87">
        <f t="shared" si="2"/>
        <v>-12.124078803227379</v>
      </c>
      <c r="C149" s="87">
        <f t="shared" si="3"/>
        <v>31.001144407343354</v>
      </c>
      <c r="D149" s="87"/>
      <c r="E149" s="87"/>
      <c r="F149" s="87"/>
      <c r="G149" s="87"/>
      <c r="H149" s="87"/>
      <c r="I149" s="87"/>
      <c r="J149" s="87"/>
      <c r="K149" s="90"/>
    </row>
    <row r="150" spans="1:11" ht="12.75">
      <c r="A150" s="87">
        <v>19.8</v>
      </c>
      <c r="B150" s="87">
        <f t="shared" si="2"/>
        <v>-9.640876760923243</v>
      </c>
      <c r="C150" s="87">
        <f t="shared" si="3"/>
        <v>35.57071379724629</v>
      </c>
      <c r="D150" s="87"/>
      <c r="E150" s="87"/>
      <c r="F150" s="87"/>
      <c r="G150" s="87"/>
      <c r="H150" s="87"/>
      <c r="I150" s="87"/>
      <c r="J150" s="87"/>
      <c r="K150" s="90"/>
    </row>
    <row r="151" spans="1:11" ht="12.75">
      <c r="A151" s="87">
        <v>20</v>
      </c>
      <c r="B151" s="87">
        <f t="shared" si="2"/>
        <v>-7.119626598367507</v>
      </c>
      <c r="C151" s="87">
        <f t="shared" si="3"/>
        <v>39.99990188889671</v>
      </c>
      <c r="D151" s="87"/>
      <c r="E151" s="87"/>
      <c r="F151" s="87"/>
      <c r="G151" s="87"/>
      <c r="H151" s="87"/>
      <c r="I151" s="87"/>
      <c r="J151" s="87"/>
      <c r="K151" s="90"/>
    </row>
    <row r="152" spans="1:11" ht="12.75">
      <c r="A152" s="87">
        <v>20.2</v>
      </c>
      <c r="B152" s="87">
        <f t="shared" si="2"/>
        <v>-4.570278533963409</v>
      </c>
      <c r="C152" s="87">
        <f t="shared" si="3"/>
        <v>44.27122870767111</v>
      </c>
      <c r="D152" s="87"/>
      <c r="E152" s="87"/>
      <c r="F152" s="87"/>
      <c r="G152" s="87"/>
      <c r="H152" s="87"/>
      <c r="I152" s="87"/>
      <c r="J152" s="87"/>
      <c r="K152" s="90"/>
    </row>
    <row r="153" spans="1:11" ht="12.75">
      <c r="A153" s="87">
        <v>20.4</v>
      </c>
      <c r="B153" s="87">
        <f t="shared" si="2"/>
        <v>-2.002893675649802</v>
      </c>
      <c r="C153" s="87">
        <f t="shared" si="3"/>
        <v>48.367837285011205</v>
      </c>
      <c r="D153" s="87"/>
      <c r="E153" s="87"/>
      <c r="F153" s="87"/>
      <c r="G153" s="87"/>
      <c r="H153" s="87"/>
      <c r="I153" s="87"/>
      <c r="J153" s="87"/>
      <c r="K153" s="90"/>
    </row>
    <row r="154" spans="1:11" ht="12.75">
      <c r="A154" s="87">
        <v>20.6</v>
      </c>
      <c r="B154" s="87">
        <f t="shared" si="2"/>
        <v>0.5723956856786238</v>
      </c>
      <c r="C154" s="87">
        <f t="shared" si="3"/>
        <v>52.273560185149464</v>
      </c>
      <c r="D154" s="87"/>
      <c r="E154" s="87"/>
      <c r="F154" s="87"/>
      <c r="G154" s="87"/>
      <c r="H154" s="87"/>
      <c r="I154" s="87"/>
      <c r="J154" s="87"/>
      <c r="K154" s="90"/>
    </row>
    <row r="155" spans="1:11" ht="12.75">
      <c r="A155" s="87">
        <v>20.8</v>
      </c>
      <c r="B155" s="87">
        <f t="shared" si="2"/>
        <v>3.1454260636780176</v>
      </c>
      <c r="C155" s="87">
        <f t="shared" si="3"/>
        <v>55.97298331056563</v>
      </c>
      <c r="D155" s="87"/>
      <c r="E155" s="87"/>
      <c r="F155" s="87"/>
      <c r="G155" s="87"/>
      <c r="H155" s="87"/>
      <c r="I155" s="87"/>
      <c r="J155" s="87"/>
      <c r="K155" s="90"/>
    </row>
    <row r="156" spans="1:11" ht="12.75">
      <c r="A156" s="87">
        <v>21</v>
      </c>
      <c r="B156" s="87">
        <f t="shared" si="2"/>
        <v>5.706042887175952</v>
      </c>
      <c r="C156" s="87">
        <f t="shared" si="3"/>
        <v>59.45150673436214</v>
      </c>
      <c r="D156" s="87"/>
      <c r="E156" s="87"/>
      <c r="F156" s="87"/>
      <c r="G156" s="87"/>
      <c r="H156" s="87"/>
      <c r="I156" s="87"/>
      <c r="J156" s="87"/>
      <c r="K156" s="90"/>
    </row>
    <row r="157" spans="1:11" ht="12.75">
      <c r="A157" s="87">
        <v>21.2</v>
      </c>
      <c r="B157" s="87">
        <f t="shared" si="2"/>
        <v>8.244140575608133</v>
      </c>
      <c r="C157" s="87">
        <f t="shared" si="3"/>
        <v>62.695402319481815</v>
      </c>
      <c r="D157" s="87"/>
      <c r="E157" s="87"/>
      <c r="F157" s="87"/>
      <c r="G157" s="87"/>
      <c r="H157" s="87"/>
      <c r="I157" s="87"/>
      <c r="J157" s="87"/>
      <c r="K157" s="90"/>
    </row>
    <row r="158" spans="1:11" ht="12.75">
      <c r="A158" s="87">
        <v>21.4</v>
      </c>
      <c r="B158" s="87">
        <f t="shared" si="2"/>
        <v>10.749702421111248</v>
      </c>
      <c r="C158" s="87">
        <f t="shared" si="3"/>
        <v>65.69186789737009</v>
      </c>
      <c r="D158" s="87"/>
      <c r="E158" s="87"/>
      <c r="F158" s="87"/>
      <c r="G158" s="87"/>
      <c r="H158" s="87"/>
      <c r="I158" s="87"/>
      <c r="J158" s="87"/>
      <c r="K158" s="90"/>
    </row>
    <row r="159" spans="1:11" ht="12.75">
      <c r="A159" s="87">
        <v>21.6</v>
      </c>
      <c r="B159" s="87">
        <f t="shared" si="2"/>
        <v>13.212840119876578</v>
      </c>
      <c r="C159" s="87">
        <f t="shared" si="3"/>
        <v>68.42907779226496</v>
      </c>
      <c r="D159" s="87"/>
      <c r="E159" s="87"/>
      <c r="F159" s="87"/>
      <c r="G159" s="87"/>
      <c r="H159" s="87"/>
      <c r="I159" s="87"/>
      <c r="J159" s="87"/>
      <c r="K159" s="90"/>
    </row>
    <row r="160" spans="1:11" ht="12.75">
      <c r="A160" s="87">
        <v>21.8</v>
      </c>
      <c r="B160" s="87">
        <f t="shared" si="2"/>
        <v>15.623832796750946</v>
      </c>
      <c r="C160" s="87">
        <f t="shared" si="3"/>
        <v>70.89622949171671</v>
      </c>
      <c r="D160" s="87"/>
      <c r="E160" s="87"/>
      <c r="F160" s="87"/>
      <c r="G160" s="87"/>
      <c r="H160" s="87"/>
      <c r="I160" s="87"/>
      <c r="J160" s="87"/>
      <c r="K160" s="90"/>
    </row>
    <row r="161" spans="1:11" ht="12.75">
      <c r="A161" s="87">
        <v>22</v>
      </c>
      <c r="B161" s="87">
        <f t="shared" si="2"/>
        <v>17.97316536907442</v>
      </c>
      <c r="C161" s="87">
        <f t="shared" si="3"/>
        <v>73.0835862791521</v>
      </c>
      <c r="D161" s="87"/>
      <c r="E161" s="87"/>
      <c r="F161" s="87"/>
      <c r="G161" s="87"/>
      <c r="H161" s="87"/>
      <c r="I161" s="87"/>
      <c r="J161" s="87"/>
      <c r="K161" s="90"/>
    </row>
    <row r="162" spans="1:11" ht="12.75">
      <c r="A162" s="87">
        <v>22.2</v>
      </c>
      <c r="B162" s="87">
        <f t="shared" si="2"/>
        <v>20.251566098348526</v>
      </c>
      <c r="C162" s="87">
        <f t="shared" si="3"/>
        <v>74.98251566023002</v>
      </c>
      <c r="D162" s="87"/>
      <c r="E162" s="87"/>
      <c r="F162" s="87"/>
      <c r="G162" s="87"/>
      <c r="H162" s="87"/>
      <c r="I162" s="87"/>
      <c r="J162" s="87"/>
      <c r="K162" s="90"/>
    </row>
    <row r="163" spans="1:11" ht="12.75">
      <c r="A163" s="87">
        <v>22.4</v>
      </c>
      <c r="B163" s="87">
        <f t="shared" si="2"/>
        <v>22.450043181537286</v>
      </c>
      <c r="C163" s="87">
        <f t="shared" si="3"/>
        <v>76.58552343133894</v>
      </c>
      <c r="D163" s="87"/>
      <c r="E163" s="87"/>
      <c r="F163" s="87"/>
      <c r="G163" s="87"/>
      <c r="H163" s="87"/>
      <c r="I163" s="87"/>
      <c r="J163" s="87"/>
      <c r="K163" s="90"/>
    </row>
    <row r="164" spans="1:11" ht="12.75">
      <c r="A164" s="87">
        <v>22.6</v>
      </c>
      <c r="B164" s="87">
        <f t="shared" si="2"/>
        <v>24.559920237591005</v>
      </c>
      <c r="C164" s="87">
        <f t="shared" si="3"/>
        <v>77.88628325578236</v>
      </c>
      <c r="D164" s="87"/>
      <c r="E164" s="87"/>
      <c r="F164" s="87"/>
      <c r="G164" s="87"/>
      <c r="H164" s="87"/>
      <c r="I164" s="87"/>
      <c r="J164" s="87"/>
      <c r="K164" s="90"/>
    </row>
    <row r="165" spans="1:11" ht="12.75">
      <c r="A165" s="87">
        <v>22.8</v>
      </c>
      <c r="B165" s="87">
        <f t="shared" si="2"/>
        <v>26.57287054914397</v>
      </c>
      <c r="C165" s="87">
        <f t="shared" si="3"/>
        <v>78.87966163092904</v>
      </c>
      <c r="D165" s="87"/>
      <c r="E165" s="87"/>
      <c r="F165" s="87"/>
      <c r="G165" s="87"/>
      <c r="H165" s="87"/>
      <c r="I165" s="87"/>
      <c r="J165" s="87"/>
      <c r="K165" s="90"/>
    </row>
    <row r="166" spans="1:11" ht="12.75">
      <c r="A166" s="87">
        <v>23</v>
      </c>
      <c r="B166" s="87">
        <f t="shared" si="2"/>
        <v>28.480949924250485</v>
      </c>
      <c r="C166" s="87">
        <f t="shared" si="3"/>
        <v>79.56173814779444</v>
      </c>
      <c r="D166" s="87"/>
      <c r="E166" s="87"/>
      <c r="F166" s="87"/>
      <c r="G166" s="87"/>
      <c r="H166" s="87"/>
      <c r="I166" s="87"/>
      <c r="J166" s="87"/>
      <c r="K166" s="90"/>
    </row>
    <row r="167" spans="1:11" ht="12.75">
      <c r="A167" s="87">
        <v>23.2</v>
      </c>
      <c r="B167" s="87">
        <f t="shared" si="2"/>
        <v>30.276628048467746</v>
      </c>
      <c r="C167" s="87">
        <f t="shared" si="3"/>
        <v>79.92982096309726</v>
      </c>
      <c r="D167" s="87"/>
      <c r="E167" s="87"/>
      <c r="F167" s="87"/>
      <c r="G167" s="87"/>
      <c r="H167" s="87"/>
      <c r="I167" s="87"/>
      <c r="J167" s="87"/>
      <c r="K167" s="90"/>
    </row>
    <row r="168" spans="1:11" ht="12.75">
      <c r="A168" s="87">
        <v>23.4</v>
      </c>
      <c r="B168" s="87">
        <f t="shared" si="2"/>
        <v>31.952818203554525</v>
      </c>
      <c r="C168" s="87">
        <f t="shared" si="3"/>
        <v>79.98245742273082</v>
      </c>
      <c r="D168" s="87"/>
      <c r="E168" s="87"/>
      <c r="F168" s="87"/>
      <c r="G168" s="87"/>
      <c r="H168" s="87"/>
      <c r="I168" s="87"/>
      <c r="J168" s="87"/>
      <c r="K168" s="90"/>
    </row>
    <row r="169" spans="1:11" ht="12.75">
      <c r="A169" s="87">
        <v>23.6</v>
      </c>
      <c r="B169" s="87">
        <f t="shared" si="2"/>
        <v>33.50290523549876</v>
      </c>
      <c r="C169" s="87">
        <f t="shared" si="3"/>
        <v>79.7194397947226</v>
      </c>
      <c r="D169" s="87"/>
      <c r="E169" s="87"/>
      <c r="F169" s="87"/>
      <c r="G169" s="87"/>
      <c r="H169" s="87"/>
      <c r="I169" s="87"/>
      <c r="J169" s="87"/>
      <c r="K169" s="90"/>
    </row>
    <row r="170" spans="1:11" ht="12.75">
      <c r="A170" s="87">
        <v>23.8</v>
      </c>
      <c r="B170" s="87">
        <f t="shared" si="2"/>
        <v>34.92077166149728</v>
      </c>
      <c r="C170" s="87">
        <f t="shared" si="3"/>
        <v>79.14180608905731</v>
      </c>
      <c r="D170" s="87"/>
      <c r="E170" s="87"/>
      <c r="F170" s="87"/>
      <c r="G170" s="87"/>
      <c r="H170" s="87"/>
      <c r="I170" s="87"/>
      <c r="J170" s="87"/>
      <c r="K170" s="90"/>
    </row>
    <row r="171" spans="1:11" ht="12.75">
      <c r="A171" s="87">
        <v>24</v>
      </c>
      <c r="B171" s="87">
        <f t="shared" si="2"/>
        <v>36.20082181285573</v>
      </c>
      <c r="C171" s="87">
        <f t="shared" si="3"/>
        <v>78.25183596112727</v>
      </c>
      <c r="D171" s="87"/>
      <c r="E171" s="87"/>
      <c r="F171" s="87"/>
      <c r="G171" s="87"/>
      <c r="H171" s="87"/>
      <c r="I171" s="87"/>
      <c r="J171" s="87"/>
      <c r="K171" s="90"/>
    </row>
    <row r="172" spans="1:11" ht="12.75">
      <c r="A172" s="87">
        <v>24.2</v>
      </c>
      <c r="B172" s="87">
        <f t="shared" si="2"/>
        <v>37.33800391852735</v>
      </c>
      <c r="C172" s="87">
        <f t="shared" si="3"/>
        <v>77.05304171497771</v>
      </c>
      <c r="D172" s="87"/>
      <c r="E172" s="87"/>
      <c r="F172" s="87"/>
      <c r="G172" s="87"/>
      <c r="H172" s="87"/>
      <c r="I172" s="87"/>
      <c r="J172" s="87"/>
      <c r="K172" s="90"/>
    </row>
    <row r="173" spans="1:11" ht="12.75">
      <c r="A173" s="87">
        <v>24.4</v>
      </c>
      <c r="B173" s="87">
        <f t="shared" si="2"/>
        <v>38.32783004213685</v>
      </c>
      <c r="C173" s="87">
        <f t="shared" si="3"/>
        <v>75.55015444185338</v>
      </c>
      <c r="D173" s="87"/>
      <c r="E173" s="87"/>
      <c r="F173" s="87"/>
      <c r="G173" s="87"/>
      <c r="H173" s="87"/>
      <c r="I173" s="87"/>
      <c r="J173" s="87"/>
      <c r="K173" s="90"/>
    </row>
    <row r="174" spans="1:11" ht="12.75">
      <c r="A174" s="87">
        <v>24.6</v>
      </c>
      <c r="B174" s="87">
        <f t="shared" si="2"/>
        <v>39.16639379380783</v>
      </c>
      <c r="C174" s="87">
        <f t="shared" si="3"/>
        <v>73.74910534875022</v>
      </c>
      <c r="D174" s="87"/>
      <c r="E174" s="87"/>
      <c r="F174" s="87"/>
      <c r="G174" s="87"/>
      <c r="H174" s="87"/>
      <c r="I174" s="87"/>
      <c r="J174" s="87"/>
      <c r="K174" s="90"/>
    </row>
    <row r="175" spans="1:11" ht="12.75">
      <c r="A175" s="87">
        <v>24.8</v>
      </c>
      <c r="B175" s="87">
        <f t="shared" si="2"/>
        <v>39.85038574689222</v>
      </c>
      <c r="C175" s="87">
        <f t="shared" si="3"/>
        <v>71.65700235066122</v>
      </c>
      <c r="D175" s="87"/>
      <c r="E175" s="87"/>
      <c r="F175" s="87"/>
      <c r="G175" s="87"/>
      <c r="H175" s="87"/>
      <c r="I175" s="87"/>
      <c r="J175" s="87"/>
      <c r="K175" s="90"/>
    </row>
    <row r="176" spans="1:11" ht="12.75">
      <c r="A176" s="87">
        <v>25</v>
      </c>
      <c r="B176" s="87">
        <f t="shared" si="2"/>
        <v>40.377106498760305</v>
      </c>
      <c r="C176" s="87">
        <f t="shared" si="3"/>
        <v>69.28210201889448</v>
      </c>
      <c r="D176" s="87"/>
      <c r="E176" s="87"/>
      <c r="F176" s="87"/>
      <c r="G176" s="87"/>
      <c r="H176" s="87"/>
      <c r="I176" s="87"/>
      <c r="J176" s="87"/>
      <c r="K176" s="90"/>
    </row>
    <row r="177" spans="1:11" ht="12.75">
      <c r="A177" s="87">
        <v>25.2</v>
      </c>
      <c r="B177" s="87">
        <f t="shared" si="2"/>
        <v>40.7444773241049</v>
      </c>
      <c r="C177" s="87">
        <f t="shared" si="3"/>
        <v>66.6337769961722</v>
      </c>
      <c r="D177" s="87"/>
      <c r="E177" s="87"/>
      <c r="F177" s="87"/>
      <c r="G177" s="87"/>
      <c r="H177" s="87"/>
      <c r="I177" s="87"/>
      <c r="J177" s="87"/>
      <c r="K177" s="90"/>
    </row>
    <row r="178" spans="1:11" ht="12.75">
      <c r="A178" s="87">
        <v>25.4</v>
      </c>
      <c r="B178" s="87">
        <f t="shared" si="2"/>
        <v>40.95104837871722</v>
      </c>
      <c r="C178" s="87">
        <f t="shared" si="3"/>
        <v>63.72247900710701</v>
      </c>
      <c r="D178" s="87"/>
      <c r="E178" s="87"/>
      <c r="F178" s="87"/>
      <c r="G178" s="87"/>
      <c r="H178" s="87"/>
      <c r="I178" s="87"/>
      <c r="J178" s="87"/>
      <c r="K178" s="90"/>
    </row>
    <row r="179" spans="1:11" ht="12.75">
      <c r="A179" s="87">
        <v>25.6</v>
      </c>
      <c r="B179" s="87">
        <f t="shared" si="2"/>
        <v>40.99600442135713</v>
      </c>
      <c r="C179" s="87">
        <f t="shared" si="3"/>
        <v>60.559697610037055</v>
      </c>
      <c r="D179" s="87"/>
      <c r="E179" s="87"/>
      <c r="F179" s="87"/>
      <c r="G179" s="87"/>
      <c r="H179" s="87"/>
      <c r="I179" s="87"/>
      <c r="J179" s="87"/>
      <c r="K179" s="90"/>
    </row>
    <row r="180" spans="1:11" ht="12.75">
      <c r="A180" s="87">
        <v>25.8</v>
      </c>
      <c r="B180" s="87">
        <f aca="true" t="shared" si="4" ref="B180:B243">$B$3*SIN(2*3.141592*$E$3*A180/1000+(2*3.141592*$H$3/360))</f>
        <v>40.8791680311366</v>
      </c>
      <c r="C180" s="87">
        <f aca="true" t="shared" si="5" ref="C180:C243">$B$2*SIN(2*3.141592*$E$2*A180/1000+(2*3.141592*$H$2/360))</f>
        <v>57.157914853007426</v>
      </c>
      <c r="D180" s="87"/>
      <c r="E180" s="87"/>
      <c r="F180" s="87"/>
      <c r="G180" s="87"/>
      <c r="H180" s="87"/>
      <c r="I180" s="87"/>
      <c r="J180" s="87"/>
      <c r="K180" s="90"/>
    </row>
    <row r="181" spans="1:11" ht="12.75">
      <c r="A181" s="87">
        <v>26</v>
      </c>
      <c r="B181" s="87">
        <f t="shared" si="4"/>
        <v>40.601000307718564</v>
      </c>
      <c r="C181" s="87">
        <f t="shared" si="5"/>
        <v>53.53055601284907</v>
      </c>
      <c r="D181" s="87"/>
      <c r="E181" s="87"/>
      <c r="F181" s="87"/>
      <c r="G181" s="87"/>
      <c r="H181" s="87"/>
      <c r="I181" s="87"/>
      <c r="J181" s="87"/>
      <c r="K181" s="90"/>
    </row>
    <row r="182" spans="1:11" ht="12.75">
      <c r="A182" s="87">
        <v>26.2</v>
      </c>
      <c r="B182" s="87">
        <f t="shared" si="4"/>
        <v>40.162599051567966</v>
      </c>
      <c r="C182" s="87">
        <f t="shared" si="5"/>
        <v>49.691936611766785</v>
      </c>
      <c r="D182" s="87"/>
      <c r="E182" s="87"/>
      <c r="F182" s="87"/>
      <c r="G182" s="87"/>
      <c r="H182" s="87"/>
      <c r="I182" s="87"/>
      <c r="J182" s="87"/>
      <c r="K182" s="90"/>
    </row>
    <row r="183" spans="1:11" ht="12.75">
      <c r="A183" s="87">
        <v>26.4</v>
      </c>
      <c r="B183" s="87">
        <f t="shared" si="4"/>
        <v>39.565694431436704</v>
      </c>
      <c r="C183" s="87">
        <f t="shared" si="5"/>
        <v>45.65720592053712</v>
      </c>
      <c r="D183" s="87"/>
      <c r="E183" s="87"/>
      <c r="F183" s="87"/>
      <c r="G183" s="87"/>
      <c r="H183" s="87"/>
      <c r="I183" s="87"/>
      <c r="J183" s="87"/>
      <c r="K183" s="90"/>
    </row>
    <row r="184" spans="1:11" ht="12.75">
      <c r="A184" s="87">
        <v>26.6</v>
      </c>
      <c r="B184" s="87">
        <f t="shared" si="4"/>
        <v>38.812642156180765</v>
      </c>
      <c r="C184" s="87">
        <f t="shared" si="5"/>
        <v>41.44228717128172</v>
      </c>
      <c r="D184" s="87"/>
      <c r="E184" s="87"/>
      <c r="F184" s="87"/>
      <c r="G184" s="87"/>
      <c r="H184" s="87"/>
      <c r="I184" s="87"/>
      <c r="J184" s="87"/>
      <c r="K184" s="90"/>
    </row>
    <row r="185" spans="1:11" ht="12.75">
      <c r="A185" s="87">
        <v>26.8</v>
      </c>
      <c r="B185" s="87">
        <f t="shared" si="4"/>
        <v>37.90641417785758</v>
      </c>
      <c r="C185" s="87">
        <f t="shared" si="5"/>
        <v>37.06381471577185</v>
      </c>
      <c r="D185" s="87"/>
      <c r="E185" s="87"/>
      <c r="F185" s="87"/>
      <c r="G185" s="87"/>
      <c r="H185" s="87"/>
      <c r="I185" s="87"/>
      <c r="J185" s="87"/>
      <c r="K185" s="90"/>
    </row>
    <row r="186" spans="1:11" ht="12.75">
      <c r="A186" s="87">
        <v>27</v>
      </c>
      <c r="B186" s="87">
        <f t="shared" si="4"/>
        <v>36.85058696279375</v>
      </c>
      <c r="C186" s="87">
        <f t="shared" si="5"/>
        <v>32.53906837726792</v>
      </c>
      <c r="D186" s="87"/>
      <c r="E186" s="87"/>
      <c r="F186" s="87"/>
      <c r="G186" s="87"/>
      <c r="H186" s="87"/>
      <c r="I186" s="87"/>
      <c r="J186" s="87"/>
      <c r="K186" s="90"/>
    </row>
    <row r="187" spans="1:11" ht="12.75">
      <c r="A187" s="87">
        <v>27.2</v>
      </c>
      <c r="B187" s="87">
        <f t="shared" si="4"/>
        <v>35.64932737691232</v>
      </c>
      <c r="C187" s="87">
        <f t="shared" si="5"/>
        <v>27.885905254980223</v>
      </c>
      <c r="D187" s="87"/>
      <c r="E187" s="87"/>
      <c r="F187" s="87"/>
      <c r="G187" s="87"/>
      <c r="H187" s="87"/>
      <c r="I187" s="87"/>
      <c r="J187" s="87"/>
      <c r="K187" s="90"/>
    </row>
    <row r="188" spans="1:11" ht="12.75">
      <c r="A188" s="87">
        <v>27.4</v>
      </c>
      <c r="B188" s="87">
        <f t="shared" si="4"/>
        <v>34.30737624102356</v>
      </c>
      <c r="C188" s="87">
        <f t="shared" si="5"/>
        <v>23.12268925028618</v>
      </c>
      <c r="D188" s="87"/>
      <c r="E188" s="87"/>
      <c r="F188" s="87"/>
      <c r="G188" s="87"/>
      <c r="H188" s="87"/>
      <c r="I188" s="87"/>
      <c r="J188" s="87"/>
      <c r="K188" s="90"/>
    </row>
    <row r="189" spans="1:11" ht="12.75">
      <c r="A189" s="87">
        <v>27.6</v>
      </c>
      <c r="B189" s="87">
        <f t="shared" si="4"/>
        <v>32.83002962097874</v>
      </c>
      <c r="C189" s="87">
        <f t="shared" si="5"/>
        <v>18.268218592830635</v>
      </c>
      <c r="D189" s="87"/>
      <c r="E189" s="87"/>
      <c r="F189" s="87"/>
      <c r="G189" s="87"/>
      <c r="H189" s="87"/>
      <c r="I189" s="87"/>
      <c r="J189" s="87"/>
      <c r="K189" s="90"/>
    </row>
    <row r="190" spans="1:11" ht="12.75">
      <c r="A190" s="87">
        <v>27.8</v>
      </c>
      <c r="B190" s="87">
        <f t="shared" si="4"/>
        <v>31.223117926526506</v>
      </c>
      <c r="C190" s="87">
        <f t="shared" si="5"/>
        <v>13.3416516525328</v>
      </c>
      <c r="D190" s="87"/>
      <c r="E190" s="87"/>
      <c r="F190" s="87"/>
      <c r="G190" s="87"/>
      <c r="H190" s="87"/>
      <c r="I190" s="87"/>
      <c r="J190" s="87"/>
      <c r="K190" s="90"/>
    </row>
    <row r="191" spans="1:11" ht="12.75">
      <c r="A191" s="87">
        <v>28</v>
      </c>
      <c r="B191" s="87">
        <f t="shared" si="4"/>
        <v>29.49298290135895</v>
      </c>
      <c r="C191" s="87">
        <f t="shared" si="5"/>
        <v>8.362431330284657</v>
      </c>
      <c r="D191" s="87"/>
      <c r="E191" s="87"/>
      <c r="F191" s="87"/>
      <c r="G191" s="87"/>
      <c r="H191" s="87"/>
      <c r="I191" s="87"/>
      <c r="J191" s="87"/>
      <c r="K191" s="90"/>
    </row>
    <row r="192" spans="1:11" ht="12.75">
      <c r="A192" s="87">
        <v>28.2</v>
      </c>
      <c r="B192" s="87">
        <f t="shared" si="4"/>
        <v>27.64645259515667</v>
      </c>
      <c r="C192" s="87">
        <f t="shared" si="5"/>
        <v>3.3502083257347244</v>
      </c>
      <c r="D192" s="87"/>
      <c r="E192" s="87"/>
      <c r="F192" s="87"/>
      <c r="G192" s="87"/>
      <c r="H192" s="87"/>
      <c r="I192" s="87"/>
      <c r="J192" s="87"/>
      <c r="K192" s="90"/>
    </row>
    <row r="193" spans="1:11" ht="12.75">
      <c r="A193" s="87">
        <v>28.4</v>
      </c>
      <c r="B193" s="87">
        <f t="shared" si="4"/>
        <v>25.690814416407758</v>
      </c>
      <c r="C193" s="87">
        <f t="shared" si="5"/>
        <v>-1.6752364150124064</v>
      </c>
      <c r="D193" s="87"/>
      <c r="E193" s="87"/>
      <c r="F193" s="87"/>
      <c r="G193" s="87"/>
      <c r="H193" s="87"/>
      <c r="I193" s="87"/>
      <c r="J193" s="87"/>
      <c r="K193" s="90"/>
    </row>
    <row r="194" spans="1:11" ht="12.75">
      <c r="A194" s="87">
        <v>28.6</v>
      </c>
      <c r="B194" s="87">
        <f t="shared" si="4"/>
        <v>23.633786372347096</v>
      </c>
      <c r="C194" s="87">
        <f t="shared" si="5"/>
        <v>-6.694069765722501</v>
      </c>
      <c r="D194" s="87"/>
      <c r="E194" s="87"/>
      <c r="F194" s="87"/>
      <c r="G194" s="87"/>
      <c r="H194" s="87"/>
      <c r="I194" s="87"/>
      <c r="J194" s="87"/>
      <c r="K194" s="90"/>
    </row>
    <row r="195" spans="1:11" ht="12.75">
      <c r="A195" s="87">
        <v>28.8</v>
      </c>
      <c r="B195" s="87">
        <f t="shared" si="4"/>
        <v>21.483486609521222</v>
      </c>
      <c r="C195" s="87">
        <f t="shared" si="5"/>
        <v>-11.686484692285642</v>
      </c>
      <c r="D195" s="87"/>
      <c r="E195" s="87"/>
      <c r="F195" s="87"/>
      <c r="G195" s="87"/>
      <c r="H195" s="87"/>
      <c r="I195" s="87"/>
      <c r="J195" s="87"/>
      <c r="K195" s="90"/>
    </row>
    <row r="196" spans="1:11" ht="12.75">
      <c r="A196" s="87">
        <v>29</v>
      </c>
      <c r="B196" s="87">
        <f t="shared" si="4"/>
        <v>19.248401375185757</v>
      </c>
      <c r="C196" s="87">
        <f t="shared" si="5"/>
        <v>-16.632778421999227</v>
      </c>
      <c r="D196" s="87"/>
      <c r="E196" s="87"/>
      <c r="F196" s="87"/>
      <c r="G196" s="87"/>
      <c r="H196" s="87"/>
      <c r="I196" s="87"/>
      <c r="J196" s="87"/>
      <c r="K196" s="90"/>
    </row>
    <row r="197" spans="1:11" ht="12.75">
      <c r="A197" s="87">
        <v>29.2</v>
      </c>
      <c r="B197" s="87">
        <f t="shared" si="4"/>
        <v>16.937351525978013</v>
      </c>
      <c r="C197" s="87">
        <f t="shared" si="5"/>
        <v>-21.513430201378974</v>
      </c>
      <c r="D197" s="87"/>
      <c r="E197" s="87"/>
      <c r="F197" s="87"/>
      <c r="G197" s="87"/>
      <c r="H197" s="87"/>
      <c r="I197" s="87"/>
      <c r="J197" s="87"/>
      <c r="K197" s="90"/>
    </row>
    <row r="198" spans="1:11" ht="12.75">
      <c r="A198" s="87">
        <v>29.4</v>
      </c>
      <c r="B198" s="87">
        <f t="shared" si="4"/>
        <v>14.559457716041003</v>
      </c>
      <c r="C198" s="87">
        <f t="shared" si="5"/>
        <v>-26.309178335620885</v>
      </c>
      <c r="D198" s="87"/>
      <c r="E198" s="87"/>
      <c r="F198" s="87"/>
      <c r="G198" s="87"/>
      <c r="H198" s="87"/>
      <c r="I198" s="87"/>
      <c r="J198" s="87"/>
      <c r="K198" s="90"/>
    </row>
    <row r="199" spans="1:11" ht="12.75">
      <c r="A199" s="87">
        <v>29.6</v>
      </c>
      <c r="B199" s="87">
        <f t="shared" si="4"/>
        <v>12.124104401982594</v>
      </c>
      <c r="C199" s="87">
        <f t="shared" si="5"/>
        <v>-31.001096205680845</v>
      </c>
      <c r="D199" s="87"/>
      <c r="E199" s="87"/>
      <c r="F199" s="87"/>
      <c r="G199" s="87"/>
      <c r="H199" s="87"/>
      <c r="I199" s="87"/>
      <c r="J199" s="87"/>
      <c r="K199" s="90"/>
    </row>
    <row r="200" spans="1:11" ht="12.75">
      <c r="A200" s="87">
        <v>29.8</v>
      </c>
      <c r="B200" s="87">
        <f t="shared" si="4"/>
        <v>9.640902806728619</v>
      </c>
      <c r="C200" s="87">
        <f t="shared" si="5"/>
        <v>-35.570666962960956</v>
      </c>
      <c r="D200" s="87"/>
      <c r="E200" s="87"/>
      <c r="F200" s="87"/>
      <c r="G200" s="87"/>
      <c r="H200" s="87"/>
      <c r="I200" s="87"/>
      <c r="J200" s="87"/>
      <c r="K200" s="90"/>
    </row>
    <row r="201" spans="1:11" ht="12.75">
      <c r="A201" s="87">
        <v>30</v>
      </c>
      <c r="B201" s="87">
        <f t="shared" si="4"/>
        <v>7.119652988432225</v>
      </c>
      <c r="C201" s="87">
        <f t="shared" si="5"/>
        <v>-39.99985660682193</v>
      </c>
      <c r="D201" s="87"/>
      <c r="E201" s="87"/>
      <c r="F201" s="87"/>
      <c r="G201" s="87"/>
      <c r="H201" s="87"/>
      <c r="I201" s="87"/>
      <c r="J201" s="87"/>
      <c r="K201" s="90"/>
    </row>
    <row r="202" spans="1:11" ht="12.75">
      <c r="A202" s="87">
        <v>30.2</v>
      </c>
      <c r="B202" s="87">
        <f t="shared" si="4"/>
        <v>4.570305164137875</v>
      </c>
      <c r="C202" s="87">
        <f t="shared" si="5"/>
        <v>-44.271185156514655</v>
      </c>
      <c r="D202" s="87"/>
      <c r="E202" s="87"/>
      <c r="F202" s="87"/>
      <c r="G202" s="87"/>
      <c r="H202" s="87"/>
      <c r="I202" s="87"/>
      <c r="J202" s="87"/>
      <c r="K202" s="90"/>
    </row>
    <row r="203" spans="1:11" ht="12.75">
      <c r="A203" s="87">
        <v>30.4</v>
      </c>
      <c r="B203" s="87">
        <f t="shared" si="4"/>
        <v>2.002920440837038</v>
      </c>
      <c r="C203" s="87">
        <f t="shared" si="5"/>
        <v>-48.36779563664933</v>
      </c>
      <c r="D203" s="87"/>
      <c r="E203" s="87"/>
      <c r="F203" s="87"/>
      <c r="G203" s="87"/>
      <c r="H203" s="87"/>
      <c r="I203" s="87"/>
      <c r="J203" s="87"/>
      <c r="K203" s="90"/>
    </row>
    <row r="204" spans="1:11" ht="12.75">
      <c r="A204" s="87">
        <v>30.6</v>
      </c>
      <c r="B204" s="87">
        <f t="shared" si="4"/>
        <v>-0.5723688911085406</v>
      </c>
      <c r="C204" s="87">
        <f t="shared" si="5"/>
        <v>-52.27352060394918</v>
      </c>
      <c r="D204" s="87"/>
      <c r="E204" s="87"/>
      <c r="F204" s="87"/>
      <c r="G204" s="87"/>
      <c r="H204" s="87"/>
      <c r="I204" s="87"/>
      <c r="J204" s="87"/>
      <c r="K204" s="90"/>
    </row>
    <row r="205" spans="1:11" ht="12.75">
      <c r="A205" s="87">
        <v>30.8</v>
      </c>
      <c r="B205" s="87">
        <f t="shared" si="4"/>
        <v>-3.1453993454710427</v>
      </c>
      <c r="C205" s="87">
        <f t="shared" si="5"/>
        <v>-55.972945952735884</v>
      </c>
      <c r="D205" s="87"/>
      <c r="E205" s="87"/>
      <c r="F205" s="87"/>
      <c r="G205" s="87"/>
      <c r="H205" s="87"/>
      <c r="I205" s="87"/>
      <c r="J205" s="87"/>
      <c r="K205" s="90"/>
    </row>
    <row r="206" spans="1:11" ht="12.75">
      <c r="A206" s="87">
        <v>31</v>
      </c>
      <c r="B206" s="87">
        <f t="shared" si="4"/>
        <v>-5.706016350776562</v>
      </c>
      <c r="C206" s="87">
        <f t="shared" si="5"/>
        <v>-59.451471747337116</v>
      </c>
      <c r="D206" s="87"/>
      <c r="E206" s="87"/>
      <c r="F206" s="87"/>
      <c r="G206" s="87"/>
      <c r="H206" s="87"/>
      <c r="I206" s="87"/>
      <c r="J206" s="87"/>
      <c r="K206" s="90"/>
    </row>
    <row r="207" spans="1:11" ht="12.75">
      <c r="A207" s="87">
        <v>31.2</v>
      </c>
      <c r="B207" s="87">
        <f t="shared" si="4"/>
        <v>-8.244114325743364</v>
      </c>
      <c r="C207" s="87">
        <f t="shared" si="5"/>
        <v>-62.69536984133929</v>
      </c>
      <c r="D207" s="87"/>
      <c r="E207" s="87"/>
      <c r="F207" s="87"/>
      <c r="G207" s="87"/>
      <c r="H207" s="87"/>
      <c r="I207" s="87"/>
      <c r="J207" s="87"/>
      <c r="K207" s="90"/>
    </row>
    <row r="208" spans="1:11" ht="12.75">
      <c r="A208" s="87">
        <v>31.4</v>
      </c>
      <c r="B208" s="87">
        <f t="shared" si="4"/>
        <v>-10.749676561377179</v>
      </c>
      <c r="C208" s="87">
        <f t="shared" si="5"/>
        <v>-65.69183805628627</v>
      </c>
      <c r="D208" s="87"/>
      <c r="E208" s="87"/>
      <c r="F208" s="87"/>
      <c r="G208" s="87"/>
      <c r="H208" s="87"/>
      <c r="I208" s="87"/>
      <c r="J208" s="87"/>
      <c r="K208" s="90"/>
    </row>
    <row r="209" spans="1:11" ht="12.75">
      <c r="A209" s="87">
        <v>31.6</v>
      </c>
      <c r="B209" s="87">
        <f t="shared" si="4"/>
        <v>-13.21281475232979</v>
      </c>
      <c r="C209" s="87">
        <f t="shared" si="5"/>
        <v>-68.42905070600902</v>
      </c>
      <c r="D209" s="87"/>
      <c r="E209" s="87"/>
      <c r="F209" s="87"/>
      <c r="G209" s="87"/>
      <c r="H209" s="87"/>
      <c r="I209" s="87"/>
      <c r="J209" s="87"/>
      <c r="K209" s="90"/>
    </row>
    <row r="210" spans="1:11" ht="12.75">
      <c r="A210" s="87">
        <v>31.8</v>
      </c>
      <c r="B210" s="87">
        <f t="shared" si="4"/>
        <v>-15.62380802150558</v>
      </c>
      <c r="C210" s="87">
        <f t="shared" si="5"/>
        <v>-70.89620526718575</v>
      </c>
      <c r="D210" s="87"/>
      <c r="E210" s="87"/>
      <c r="F210" s="87"/>
      <c r="G210" s="87"/>
      <c r="H210" s="87"/>
      <c r="I210" s="87"/>
      <c r="J210" s="87"/>
      <c r="K210" s="90"/>
    </row>
    <row r="211" spans="1:11" ht="12.75">
      <c r="A211" s="87">
        <v>32</v>
      </c>
      <c r="B211" s="87">
        <f t="shared" si="4"/>
        <v>-17.973141283906845</v>
      </c>
      <c r="C211" s="87">
        <f t="shared" si="5"/>
        <v>-73.08356501194908</v>
      </c>
      <c r="D211" s="87"/>
      <c r="E211" s="87"/>
      <c r="F211" s="87"/>
      <c r="G211" s="87"/>
      <c r="H211" s="87"/>
      <c r="I211" s="87"/>
      <c r="J211" s="87"/>
      <c r="K211" s="90"/>
    </row>
    <row r="212" spans="1:11" ht="12.75">
      <c r="A212" s="87">
        <v>32.2</v>
      </c>
      <c r="B212" s="87">
        <f t="shared" si="4"/>
        <v>-20.25154279831202</v>
      </c>
      <c r="C212" s="87">
        <f t="shared" si="5"/>
        <v>-74.98249743428698</v>
      </c>
      <c r="D212" s="87"/>
      <c r="E212" s="87"/>
      <c r="F212" s="87"/>
      <c r="G212" s="87"/>
      <c r="H212" s="87"/>
      <c r="I212" s="87"/>
      <c r="J212" s="87"/>
      <c r="K212" s="90"/>
    </row>
    <row r="213" spans="1:11" ht="12.75">
      <c r="A213" s="87">
        <v>32.4</v>
      </c>
      <c r="B213" s="87">
        <f t="shared" si="4"/>
        <v>-22.450020758586344</v>
      </c>
      <c r="C213" s="87">
        <f t="shared" si="5"/>
        <v>-76.58550831858525</v>
      </c>
      <c r="D213" s="87"/>
      <c r="E213" s="87"/>
      <c r="F213" s="87"/>
      <c r="G213" s="87"/>
      <c r="H213" s="87"/>
      <c r="I213" s="87"/>
      <c r="J213" s="87"/>
      <c r="K213" s="90"/>
    </row>
    <row r="214" spans="1:11" ht="12.75">
      <c r="A214" s="87">
        <v>32.6</v>
      </c>
      <c r="B214" s="87">
        <f t="shared" si="4"/>
        <v>-24.559898780218735</v>
      </c>
      <c r="C214" s="87">
        <f t="shared" si="5"/>
        <v>-77.88627131586114</v>
      </c>
      <c r="D214" s="87"/>
      <c r="E214" s="87"/>
      <c r="F214" s="87"/>
      <c r="G214" s="87"/>
      <c r="H214" s="87"/>
      <c r="I214" s="87"/>
      <c r="J214" s="87"/>
      <c r="K214" s="90"/>
    </row>
    <row r="215" spans="1:11" ht="12.75">
      <c r="A215" s="87">
        <v>32.8</v>
      </c>
      <c r="B215" s="87">
        <f t="shared" si="4"/>
        <v>-26.572850142032728</v>
      </c>
      <c r="C215" s="87">
        <f t="shared" si="5"/>
        <v>-78.87965291096167</v>
      </c>
      <c r="D215" s="87"/>
      <c r="E215" s="87"/>
      <c r="F215" s="87"/>
      <c r="G215" s="87"/>
      <c r="H215" s="87"/>
      <c r="I215" s="87"/>
      <c r="J215" s="87"/>
      <c r="K215" s="90"/>
    </row>
    <row r="216" spans="1:11" ht="12.75">
      <c r="A216" s="87">
        <v>33</v>
      </c>
      <c r="B216" s="87">
        <f t="shared" si="4"/>
        <v>-28.480930647937864</v>
      </c>
      <c r="C216" s="87">
        <f t="shared" si="5"/>
        <v>-79.56173268219466</v>
      </c>
      <c r="D216" s="87"/>
      <c r="E216" s="87"/>
      <c r="F216" s="87"/>
      <c r="G216" s="87"/>
      <c r="H216" s="87"/>
      <c r="I216" s="87"/>
      <c r="J216" s="87"/>
      <c r="K216" s="90"/>
    </row>
    <row r="217" spans="1:11" ht="12.75">
      <c r="A217" s="87">
        <v>33.2</v>
      </c>
      <c r="B217" s="87">
        <f t="shared" si="4"/>
        <v>-30.27660997902854</v>
      </c>
      <c r="C217" s="87">
        <f t="shared" si="5"/>
        <v>-79.9298187734353</v>
      </c>
      <c r="D217" s="87"/>
      <c r="E217" s="87"/>
      <c r="F217" s="87"/>
      <c r="G217" s="87"/>
      <c r="H217" s="87"/>
      <c r="I217" s="87"/>
      <c r="J217" s="87"/>
      <c r="K217" s="90"/>
    </row>
    <row r="218" spans="1:11" ht="12.75">
      <c r="A218" s="87">
        <v>33.4</v>
      </c>
      <c r="B218" s="87">
        <f t="shared" si="4"/>
        <v>-31.95280141230047</v>
      </c>
      <c r="C218" s="87">
        <f t="shared" si="5"/>
        <v>-79.98245851764823</v>
      </c>
      <c r="D218" s="87"/>
      <c r="E218" s="87"/>
      <c r="F218" s="87"/>
      <c r="G218" s="87"/>
      <c r="H218" s="87"/>
      <c r="I218" s="87"/>
      <c r="J218" s="87"/>
      <c r="K218" s="90"/>
    </row>
    <row r="219" spans="1:11" ht="12.75">
      <c r="A219" s="87">
        <v>33.6</v>
      </c>
      <c r="B219" s="87">
        <f t="shared" si="4"/>
        <v>-33.502889788697196</v>
      </c>
      <c r="C219" s="87">
        <f t="shared" si="5"/>
        <v>-79.71944416989828</v>
      </c>
      <c r="D219" s="87"/>
      <c r="E219" s="87"/>
      <c r="F219" s="87"/>
      <c r="G219" s="87"/>
      <c r="H219" s="87"/>
      <c r="I219" s="87"/>
      <c r="J219" s="87"/>
      <c r="K219" s="90"/>
    </row>
    <row r="220" spans="1:11" ht="12.75">
      <c r="A220" s="87">
        <v>33.8</v>
      </c>
      <c r="B220" s="87">
        <f t="shared" si="4"/>
        <v>-34.92075762010967</v>
      </c>
      <c r="C220" s="87">
        <f t="shared" si="5"/>
        <v>-79.14181372722445</v>
      </c>
      <c r="D220" s="87"/>
      <c r="E220" s="87"/>
      <c r="F220" s="87"/>
      <c r="G220" s="87"/>
      <c r="H220" s="87"/>
      <c r="I220" s="87"/>
      <c r="J220" s="87"/>
      <c r="K220" s="90"/>
    </row>
    <row r="221" spans="1:11" ht="12.75">
      <c r="A221" s="87">
        <v>34</v>
      </c>
      <c r="B221" s="87">
        <f t="shared" si="4"/>
        <v>-36.20080923229707</v>
      </c>
      <c r="C221" s="87">
        <f t="shared" si="5"/>
        <v>-78.25184683214147</v>
      </c>
      <c r="D221" s="87"/>
      <c r="E221" s="87"/>
      <c r="F221" s="87"/>
      <c r="G221" s="87"/>
      <c r="H221" s="87"/>
      <c r="I221" s="87"/>
      <c r="J221" s="87"/>
      <c r="K221" s="90"/>
    </row>
    <row r="222" spans="1:11" ht="12.75">
      <c r="A222" s="87">
        <v>34.2</v>
      </c>
      <c r="B222" s="87">
        <f t="shared" si="4"/>
        <v>-37.3379928484473</v>
      </c>
      <c r="C222" s="87">
        <f t="shared" si="5"/>
        <v>-77.05305577593609</v>
      </c>
      <c r="D222" s="87"/>
      <c r="E222" s="87"/>
      <c r="F222" s="87"/>
      <c r="G222" s="87"/>
      <c r="H222" s="87"/>
      <c r="I222" s="87"/>
      <c r="J222" s="87"/>
      <c r="K222" s="90"/>
    </row>
    <row r="223" spans="1:11" ht="12.75">
      <c r="A223" s="87">
        <v>34.4</v>
      </c>
      <c r="B223" s="87">
        <f t="shared" si="4"/>
        <v>-38.327820526223896</v>
      </c>
      <c r="C223" s="87">
        <f t="shared" si="5"/>
        <v>-75.55017163726383</v>
      </c>
      <c r="D223" s="87"/>
      <c r="E223" s="87"/>
      <c r="F223" s="87"/>
      <c r="G223" s="87"/>
      <c r="H223" s="87"/>
      <c r="I223" s="87"/>
      <c r="J223" s="87"/>
      <c r="K223" s="90"/>
    </row>
    <row r="224" spans="1:11" ht="12.75">
      <c r="A224" s="87">
        <v>34.6</v>
      </c>
      <c r="B224" s="87">
        <f t="shared" si="4"/>
        <v>-39.166385869616924</v>
      </c>
      <c r="C224" s="87">
        <f t="shared" si="5"/>
        <v>-73.7491256107503</v>
      </c>
      <c r="D224" s="87"/>
      <c r="E224" s="87"/>
      <c r="F224" s="87"/>
      <c r="G224" s="87"/>
      <c r="H224" s="87"/>
      <c r="I224" s="87"/>
      <c r="J224" s="87"/>
      <c r="K224" s="90"/>
    </row>
    <row r="225" spans="1:11" ht="12.75">
      <c r="A225" s="87">
        <v>34.8</v>
      </c>
      <c r="B225" s="87">
        <f t="shared" si="4"/>
        <v>-39.85037944569655</v>
      </c>
      <c r="C225" s="87">
        <f t="shared" si="5"/>
        <v>-71.6570255992861</v>
      </c>
      <c r="D225" s="87"/>
      <c r="E225" s="87"/>
      <c r="F225" s="87"/>
      <c r="G225" s="87"/>
      <c r="H225" s="87"/>
      <c r="I225" s="87"/>
      <c r="J225" s="87"/>
      <c r="K225" s="90"/>
    </row>
    <row r="226" spans="1:11" ht="12.75">
      <c r="A226" s="87">
        <v>35</v>
      </c>
      <c r="B226" s="87">
        <f t="shared" si="4"/>
        <v>-40.377101845427774</v>
      </c>
      <c r="C226" s="87">
        <f t="shared" si="5"/>
        <v>-69.28212816239251</v>
      </c>
      <c r="D226" s="87"/>
      <c r="E226" s="87"/>
      <c r="F226" s="87"/>
      <c r="G226" s="87"/>
      <c r="H226" s="87"/>
      <c r="I226" s="87"/>
      <c r="J226" s="87"/>
      <c r="K226" s="90"/>
    </row>
    <row r="227" spans="1:11" ht="12.75">
      <c r="A227" s="87">
        <v>35.2</v>
      </c>
      <c r="B227" s="87">
        <f t="shared" si="4"/>
        <v>-40.7444743370001</v>
      </c>
      <c r="C227" s="87">
        <f t="shared" si="5"/>
        <v>-66.63380593136691</v>
      </c>
      <c r="D227" s="87"/>
      <c r="E227" s="87"/>
      <c r="F227" s="87"/>
      <c r="G227" s="87"/>
      <c r="H227" s="87"/>
      <c r="I227" s="87"/>
      <c r="J227" s="87"/>
      <c r="K227" s="90"/>
    </row>
    <row r="228" spans="1:11" ht="12.75">
      <c r="A228" s="87">
        <v>35.4</v>
      </c>
      <c r="B228" s="87">
        <f t="shared" si="4"/>
        <v>-40.95104706962886</v>
      </c>
      <c r="C228" s="87">
        <f t="shared" si="5"/>
        <v>-63.72251061980451</v>
      </c>
      <c r="D228" s="87"/>
      <c r="E228" s="87"/>
      <c r="F228" s="87"/>
      <c r="G228" s="87"/>
      <c r="H228" s="87"/>
      <c r="I228" s="87"/>
      <c r="J228" s="87"/>
      <c r="K228" s="90"/>
    </row>
    <row r="229" spans="1:11" ht="12.75">
      <c r="A229" s="87">
        <v>35.6</v>
      </c>
      <c r="B229" s="87">
        <f t="shared" si="4"/>
        <v>-40.9960047954516</v>
      </c>
      <c r="C229" s="87">
        <f t="shared" si="5"/>
        <v>-60.55973177547653</v>
      </c>
      <c r="D229" s="87"/>
      <c r="E229" s="87"/>
      <c r="F229" s="87"/>
      <c r="G229" s="87"/>
      <c r="H229" s="87"/>
      <c r="I229" s="87"/>
      <c r="J229" s="87"/>
      <c r="K229" s="90"/>
    </row>
    <row r="230" spans="1:11" ht="12.75">
      <c r="A230" s="87">
        <v>35.8</v>
      </c>
      <c r="B230" s="87">
        <f t="shared" si="4"/>
        <v>-40.879170086937506</v>
      </c>
      <c r="C230" s="87">
        <f t="shared" si="5"/>
        <v>-57.15795143635364</v>
      </c>
      <c r="D230" s="87"/>
      <c r="E230" s="87"/>
      <c r="F230" s="87"/>
      <c r="G230" s="87"/>
      <c r="H230" s="87"/>
      <c r="I230" s="87"/>
      <c r="J230" s="87"/>
      <c r="K230" s="90"/>
    </row>
    <row r="231" spans="1:11" ht="12.75">
      <c r="A231" s="87">
        <v>36</v>
      </c>
      <c r="B231" s="87">
        <f t="shared" si="4"/>
        <v>-40.6010040371126</v>
      </c>
      <c r="C231" s="87">
        <f t="shared" si="5"/>
        <v>-53.53059486972413</v>
      </c>
      <c r="D231" s="87"/>
      <c r="E231" s="87"/>
      <c r="F231" s="87"/>
      <c r="G231" s="87"/>
      <c r="H231" s="87"/>
      <c r="I231" s="87"/>
      <c r="J231" s="87"/>
      <c r="K231" s="90"/>
    </row>
    <row r="232" spans="1:11" ht="12.75">
      <c r="A232" s="87">
        <v>36.2</v>
      </c>
      <c r="B232" s="87">
        <f t="shared" si="4"/>
        <v>-40.16260443983693</v>
      </c>
      <c r="C232" s="87">
        <f t="shared" si="5"/>
        <v>-49.691977588820535</v>
      </c>
      <c r="D232" s="87"/>
      <c r="E232" s="87"/>
      <c r="F232" s="87"/>
      <c r="G232" s="87"/>
      <c r="H232" s="87"/>
      <c r="I232" s="87"/>
      <c r="J232" s="87"/>
      <c r="K232" s="90"/>
    </row>
    <row r="233" spans="1:11" ht="12.75">
      <c r="A233" s="87">
        <v>36.4</v>
      </c>
      <c r="B233" s="87">
        <f t="shared" si="4"/>
        <v>-39.565701457315576</v>
      </c>
      <c r="C233" s="87">
        <f t="shared" si="5"/>
        <v>-45.65724885605191</v>
      </c>
      <c r="D233" s="87"/>
      <c r="E233" s="87"/>
      <c r="F233" s="87"/>
      <c r="G233" s="87"/>
      <c r="H233" s="87"/>
      <c r="I233" s="87"/>
      <c r="J233" s="87"/>
      <c r="K233" s="90"/>
    </row>
    <row r="234" spans="1:11" ht="12.75">
      <c r="A234" s="87">
        <v>36.6</v>
      </c>
      <c r="B234" s="87">
        <f t="shared" si="4"/>
        <v>-38.81265079194164</v>
      </c>
      <c r="C234" s="87">
        <f t="shared" si="5"/>
        <v>-41.442331895810874</v>
      </c>
      <c r="D234" s="87"/>
      <c r="E234" s="87"/>
      <c r="F234" s="87"/>
      <c r="G234" s="87"/>
      <c r="H234" s="87"/>
      <c r="I234" s="87"/>
      <c r="J234" s="87"/>
      <c r="K234" s="90"/>
    </row>
    <row r="235" spans="1:11" ht="12.75">
      <c r="A235" s="87">
        <v>36.8</v>
      </c>
      <c r="B235" s="87">
        <f t="shared" si="4"/>
        <v>-37.906424389419044</v>
      </c>
      <c r="C235" s="87">
        <f t="shared" si="5"/>
        <v>-37.06386105280804</v>
      </c>
      <c r="D235" s="87"/>
      <c r="E235" s="87"/>
      <c r="F235" s="87"/>
      <c r="G235" s="87"/>
      <c r="H235" s="87"/>
      <c r="I235" s="87"/>
      <c r="J235" s="87"/>
      <c r="K235" s="90"/>
    </row>
    <row r="236" spans="1:11" ht="12.75">
      <c r="A236" s="87">
        <v>37</v>
      </c>
      <c r="B236" s="87">
        <f t="shared" si="4"/>
        <v>-36.850598709855426</v>
      </c>
      <c r="C236" s="87">
        <f t="shared" si="5"/>
        <v>-32.539116143939985</v>
      </c>
      <c r="D236" s="87"/>
      <c r="E236" s="87"/>
      <c r="F236" s="87"/>
      <c r="G236" s="87"/>
      <c r="H236" s="87"/>
      <c r="I236" s="87"/>
      <c r="J236" s="87"/>
      <c r="K236" s="90"/>
    </row>
    <row r="237" spans="1:11" ht="12.75">
      <c r="A237" s="87">
        <v>37.2</v>
      </c>
      <c r="B237" s="87">
        <f t="shared" si="4"/>
        <v>-35.649340613113964</v>
      </c>
      <c r="C237" s="87">
        <f t="shared" si="5"/>
        <v>-27.885954262775137</v>
      </c>
      <c r="D237" s="87"/>
      <c r="E237" s="87"/>
      <c r="F237" s="87"/>
      <c r="G237" s="87"/>
      <c r="H237" s="87"/>
      <c r="I237" s="87"/>
      <c r="J237" s="87"/>
      <c r="K237" s="90"/>
    </row>
    <row r="238" spans="1:11" ht="12.75">
      <c r="A238" s="87">
        <v>37.4</v>
      </c>
      <c r="B238" s="87">
        <f t="shared" si="4"/>
        <v>-34.307390914128</v>
      </c>
      <c r="C238" s="87">
        <f t="shared" si="5"/>
        <v>-23.122739305792777</v>
      </c>
      <c r="D238" s="87"/>
      <c r="E238" s="87"/>
      <c r="F238" s="87"/>
      <c r="G238" s="87"/>
      <c r="H238" s="87"/>
      <c r="I238" s="87"/>
      <c r="J238" s="87"/>
      <c r="K238" s="90"/>
    </row>
    <row r="239" spans="1:11" ht="12.75">
      <c r="A239" s="87">
        <v>37.6</v>
      </c>
      <c r="B239" s="87">
        <f t="shared" si="4"/>
        <v>-32.83004567307788</v>
      </c>
      <c r="C239" s="87">
        <f t="shared" si="5"/>
        <v>-18.26826949850252</v>
      </c>
      <c r="D239" s="87"/>
      <c r="E239" s="87"/>
      <c r="F239" s="87"/>
      <c r="G239" s="87"/>
      <c r="H239" s="87"/>
      <c r="I239" s="87"/>
      <c r="J239" s="87"/>
      <c r="K239" s="90"/>
    </row>
    <row r="240" spans="1:11" ht="12.75">
      <c r="A240" s="87">
        <v>37.8</v>
      </c>
      <c r="B240" s="87">
        <f t="shared" si="4"/>
        <v>-31.22313529427015</v>
      </c>
      <c r="C240" s="87">
        <f t="shared" si="5"/>
        <v>-13.341703207468893</v>
      </c>
      <c r="D240" s="87"/>
      <c r="E240" s="87"/>
      <c r="F240" s="87"/>
      <c r="G240" s="87"/>
      <c r="H240" s="87"/>
      <c r="I240" s="87"/>
      <c r="J240" s="87"/>
      <c r="K240" s="90"/>
    </row>
    <row r="241" spans="1:11" ht="12.75">
      <c r="A241" s="87">
        <v>38</v>
      </c>
      <c r="B241" s="87">
        <f t="shared" si="4"/>
        <v>-29.49300151620449</v>
      </c>
      <c r="C241" s="87">
        <f t="shared" si="5"/>
        <v>-8.362483331020988</v>
      </c>
      <c r="D241" s="87"/>
      <c r="E241" s="87"/>
      <c r="F241" s="87"/>
      <c r="G241" s="87"/>
      <c r="H241" s="87"/>
      <c r="I241" s="87"/>
      <c r="J241" s="87"/>
      <c r="K241" s="90"/>
    </row>
    <row r="242" spans="1:11" ht="12.75">
      <c r="A242" s="87">
        <v>38.2</v>
      </c>
      <c r="B242" s="87">
        <f t="shared" si="4"/>
        <v>-27.64647238363995</v>
      </c>
      <c r="C242" s="87">
        <f t="shared" si="5"/>
        <v>-3.350260567048508</v>
      </c>
      <c r="D242" s="87"/>
      <c r="E242" s="87"/>
      <c r="F242" s="87"/>
      <c r="G242" s="87"/>
      <c r="H242" s="87"/>
      <c r="I242" s="87"/>
      <c r="J242" s="87"/>
      <c r="K242" s="90"/>
    </row>
    <row r="243" spans="1:11" ht="12.75">
      <c r="A243" s="87">
        <v>38.4</v>
      </c>
      <c r="B243" s="87">
        <f t="shared" si="4"/>
        <v>-25.690835300432596</v>
      </c>
      <c r="C243" s="87">
        <f t="shared" si="5"/>
        <v>1.675184139293965</v>
      </c>
      <c r="D243" s="87"/>
      <c r="E243" s="87"/>
      <c r="F243" s="87"/>
      <c r="G243" s="87"/>
      <c r="H243" s="87"/>
      <c r="I243" s="87"/>
      <c r="J243" s="87"/>
      <c r="K243" s="90"/>
    </row>
    <row r="244" spans="1:11" ht="12.75">
      <c r="A244" s="87">
        <v>38.6</v>
      </c>
      <c r="B244" s="87">
        <f aca="true" t="shared" si="6" ref="B244:B251">$B$3*SIN(2*3.141592*$E$3*A244/1000+(2*3.141592*$H$3/360))</f>
        <v>-23.633808269493873</v>
      </c>
      <c r="C244" s="87">
        <f aca="true" t="shared" si="7" ref="C244:C251">$B$2*SIN(2*3.141592*$E$2*A244/1000+(2*3.141592*$H$2/360))</f>
        <v>6.694017661907553</v>
      </c>
      <c r="D244" s="87"/>
      <c r="E244" s="87"/>
      <c r="F244" s="87"/>
      <c r="G244" s="87"/>
      <c r="H244" s="87"/>
      <c r="I244" s="87"/>
      <c r="J244" s="87"/>
      <c r="K244" s="90"/>
    </row>
    <row r="245" spans="1:11" ht="12.75">
      <c r="A245" s="87">
        <v>38.8</v>
      </c>
      <c r="B245" s="87">
        <f t="shared" si="6"/>
        <v>-21.483509433372063</v>
      </c>
      <c r="C245" s="87">
        <f t="shared" si="7"/>
        <v>11.686432966003775</v>
      </c>
      <c r="D245" s="87"/>
      <c r="E245" s="87"/>
      <c r="F245" s="87"/>
      <c r="G245" s="87"/>
      <c r="H245" s="87"/>
      <c r="I245" s="87"/>
      <c r="J245" s="87"/>
      <c r="K245" s="90"/>
    </row>
    <row r="246" spans="1:11" ht="12.75">
      <c r="A246" s="87">
        <v>39</v>
      </c>
      <c r="B246" s="87">
        <f t="shared" si="6"/>
        <v>-19.24842503566514</v>
      </c>
      <c r="C246" s="87">
        <f t="shared" si="7"/>
        <v>16.632727277390916</v>
      </c>
      <c r="D246" s="87"/>
      <c r="E246" s="87"/>
      <c r="F246" s="87"/>
      <c r="G246" s="87"/>
      <c r="H246" s="87"/>
      <c r="I246" s="87"/>
      <c r="J246" s="87"/>
      <c r="K246" s="90"/>
    </row>
    <row r="247" spans="1:11" ht="12.75">
      <c r="A247" s="87">
        <v>39.2</v>
      </c>
      <c r="B247" s="87">
        <f t="shared" si="6"/>
        <v>-16.937375929709</v>
      </c>
      <c r="C247" s="87">
        <f t="shared" si="7"/>
        <v>21.513379840288263</v>
      </c>
      <c r="D247" s="87"/>
      <c r="E247" s="87"/>
      <c r="F247" s="87"/>
      <c r="G247" s="87"/>
      <c r="H247" s="87"/>
      <c r="I247" s="87"/>
      <c r="J247" s="87"/>
      <c r="K247" s="90"/>
    </row>
    <row r="248" spans="1:11" ht="12.75">
      <c r="A248" s="87">
        <v>39.4</v>
      </c>
      <c r="B248" s="87">
        <f t="shared" si="6"/>
        <v>-14.559482766713256</v>
      </c>
      <c r="C248" s="87">
        <f t="shared" si="7"/>
        <v>26.309128956799906</v>
      </c>
      <c r="D248" s="87"/>
      <c r="E248" s="87"/>
      <c r="F248" s="87"/>
      <c r="G248" s="87"/>
      <c r="H248" s="87"/>
      <c r="I248" s="87"/>
      <c r="J248" s="87"/>
      <c r="K248" s="90"/>
    </row>
    <row r="249" spans="1:11" ht="12.75">
      <c r="A249" s="87">
        <v>39.6</v>
      </c>
      <c r="B249" s="87">
        <f t="shared" si="6"/>
        <v>-12.124130000732666</v>
      </c>
      <c r="C249" s="87">
        <f t="shared" si="7"/>
        <v>31.001048004005032</v>
      </c>
      <c r="D249" s="87"/>
      <c r="E249" s="87"/>
      <c r="F249" s="87"/>
      <c r="G249" s="87"/>
      <c r="H249" s="87"/>
      <c r="I249" s="87"/>
      <c r="J249" s="87"/>
      <c r="K249" s="90"/>
    </row>
    <row r="250" spans="1:11" ht="12.75">
      <c r="A250" s="87">
        <v>39.8</v>
      </c>
      <c r="B250" s="87">
        <f t="shared" si="6"/>
        <v>-9.640928852529909</v>
      </c>
      <c r="C250" s="87">
        <f t="shared" si="7"/>
        <v>35.57062012866035</v>
      </c>
      <c r="D250" s="87"/>
      <c r="E250" s="87"/>
      <c r="F250" s="87"/>
      <c r="G250" s="87"/>
      <c r="H250" s="87"/>
      <c r="I250" s="87"/>
      <c r="J250" s="87"/>
      <c r="K250" s="90"/>
    </row>
    <row r="251" spans="1:11" ht="12.75">
      <c r="A251" s="87">
        <v>40</v>
      </c>
      <c r="B251" s="87">
        <f t="shared" si="6"/>
        <v>-7.11967937849383</v>
      </c>
      <c r="C251" s="87">
        <f t="shared" si="7"/>
        <v>39.99981132473018</v>
      </c>
      <c r="D251" s="87"/>
      <c r="E251" s="87"/>
      <c r="F251" s="87"/>
      <c r="G251" s="87"/>
      <c r="H251" s="87"/>
      <c r="I251" s="87"/>
      <c r="J251" s="87"/>
      <c r="K251" s="90"/>
    </row>
    <row r="252" spans="1:11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90"/>
    </row>
    <row r="253" spans="1:11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90"/>
    </row>
    <row r="254" spans="1:11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90"/>
    </row>
    <row r="255" spans="1:11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90"/>
    </row>
    <row r="256" spans="1:11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90"/>
    </row>
    <row r="257" spans="1:11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90"/>
    </row>
    <row r="258" spans="1:11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90"/>
    </row>
    <row r="259" spans="1:11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90"/>
    </row>
    <row r="260" spans="1:11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90"/>
    </row>
    <row r="261" spans="1:11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90"/>
    </row>
    <row r="262" spans="1:11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90"/>
    </row>
    <row r="263" spans="1:11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90"/>
    </row>
    <row r="264" spans="1:11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90"/>
    </row>
    <row r="265" spans="1:11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90"/>
    </row>
    <row r="266" spans="1:11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90"/>
    </row>
    <row r="267" spans="1:11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90"/>
    </row>
    <row r="268" spans="1:11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90"/>
    </row>
    <row r="269" spans="1:11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90"/>
    </row>
    <row r="270" spans="1:11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90"/>
    </row>
    <row r="271" spans="1:11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90"/>
    </row>
    <row r="272" spans="1:11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90"/>
    </row>
    <row r="273" spans="1:11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90"/>
    </row>
    <row r="274" spans="1:11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90"/>
    </row>
    <row r="275" spans="1:11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90"/>
    </row>
    <row r="276" spans="1:11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90"/>
    </row>
    <row r="277" spans="1:11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90"/>
    </row>
    <row r="278" spans="1:11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90"/>
    </row>
    <row r="279" spans="1:11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90"/>
    </row>
    <row r="280" spans="1:11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90"/>
    </row>
    <row r="281" spans="1:11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90"/>
    </row>
    <row r="282" spans="1:11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90"/>
    </row>
    <row r="283" spans="1:11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90"/>
    </row>
    <row r="284" spans="1:11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90"/>
    </row>
    <row r="285" spans="1:11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90"/>
    </row>
    <row r="286" spans="1:11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90"/>
    </row>
    <row r="287" spans="1:11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90"/>
    </row>
    <row r="288" spans="1:11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90"/>
    </row>
    <row r="289" spans="1:11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90"/>
    </row>
    <row r="290" spans="1:11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90"/>
    </row>
    <row r="291" spans="1:11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90"/>
    </row>
    <row r="292" spans="1:11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90"/>
    </row>
    <row r="293" spans="1:11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90"/>
    </row>
    <row r="294" spans="1:11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90"/>
    </row>
    <row r="295" spans="1:11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90"/>
    </row>
    <row r="296" spans="1:11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90"/>
    </row>
    <row r="297" spans="1:11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90"/>
    </row>
    <row r="298" spans="1:11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90"/>
    </row>
    <row r="299" spans="1:11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90"/>
    </row>
    <row r="300" spans="1:11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90"/>
    </row>
    <row r="301" spans="1:11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90"/>
    </row>
    <row r="302" spans="1:11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90"/>
    </row>
    <row r="303" spans="1:11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90"/>
    </row>
    <row r="304" spans="1:11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90"/>
    </row>
    <row r="305" spans="1:11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90"/>
    </row>
    <row r="306" spans="1:11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90"/>
    </row>
    <row r="307" spans="1:11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90"/>
    </row>
    <row r="308" spans="1:11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90"/>
    </row>
    <row r="309" spans="1:11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90"/>
    </row>
    <row r="310" spans="1:11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90"/>
    </row>
    <row r="311" spans="1:11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90"/>
    </row>
    <row r="312" spans="1:11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90"/>
    </row>
    <row r="313" spans="1:11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90"/>
    </row>
    <row r="314" spans="1:11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90"/>
    </row>
    <row r="315" spans="1:11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90"/>
    </row>
    <row r="316" spans="1:11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90"/>
    </row>
    <row r="317" spans="1:11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90"/>
    </row>
    <row r="318" spans="1:11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90"/>
    </row>
    <row r="319" spans="1:11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90"/>
    </row>
    <row r="320" spans="1:11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90"/>
    </row>
    <row r="321" spans="1:11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90"/>
    </row>
    <row r="322" spans="1:11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90"/>
    </row>
    <row r="323" spans="1:11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90"/>
    </row>
    <row r="324" spans="1:11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90"/>
    </row>
    <row r="325" spans="1:11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90"/>
    </row>
    <row r="326" spans="1:11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90"/>
    </row>
    <row r="327" spans="1:11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90"/>
    </row>
    <row r="328" spans="1:11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90"/>
    </row>
    <row r="329" spans="1:11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90"/>
    </row>
    <row r="330" spans="1:11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90"/>
    </row>
    <row r="331" spans="1:11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90"/>
    </row>
    <row r="332" spans="1:11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90"/>
    </row>
    <row r="333" spans="1:11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90"/>
    </row>
    <row r="334" spans="1:11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90"/>
    </row>
    <row r="335" spans="1:11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90"/>
    </row>
    <row r="336" spans="1:11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90"/>
    </row>
    <row r="337" spans="1:11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90"/>
    </row>
    <row r="338" spans="1:11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90"/>
    </row>
    <row r="339" spans="1:11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90"/>
    </row>
    <row r="340" spans="1:11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90"/>
    </row>
    <row r="341" spans="1:11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90"/>
    </row>
    <row r="342" spans="1:11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90"/>
    </row>
    <row r="343" spans="1:11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90"/>
    </row>
    <row r="344" spans="1:11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90"/>
    </row>
    <row r="345" spans="1:11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90"/>
    </row>
    <row r="346" spans="1:11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90"/>
    </row>
    <row r="347" spans="1:11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90"/>
    </row>
    <row r="348" spans="1:11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90"/>
    </row>
    <row r="349" spans="1:11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90"/>
    </row>
    <row r="350" spans="1:11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90"/>
    </row>
    <row r="351" spans="1:11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90"/>
    </row>
    <row r="352" spans="1:11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90"/>
    </row>
    <row r="353" spans="1:11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90"/>
    </row>
    <row r="354" spans="1:11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90"/>
    </row>
    <row r="355" spans="1:11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90"/>
    </row>
    <row r="356" spans="1:11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90"/>
    </row>
    <row r="357" spans="1:11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90"/>
    </row>
    <row r="358" spans="1:11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90"/>
    </row>
    <row r="359" spans="1:11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90"/>
    </row>
    <row r="360" spans="1:11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90"/>
    </row>
    <row r="361" spans="1:11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90"/>
    </row>
    <row r="362" spans="1:11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90"/>
    </row>
    <row r="363" spans="1:11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90"/>
    </row>
    <row r="364" spans="1:11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90"/>
    </row>
    <row r="365" spans="1:11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90"/>
    </row>
    <row r="366" spans="1:11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90"/>
    </row>
    <row r="367" spans="1:11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90"/>
    </row>
    <row r="368" spans="1:11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90"/>
    </row>
    <row r="369" spans="1:11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90"/>
    </row>
    <row r="370" spans="1:11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90"/>
    </row>
    <row r="371" spans="1:11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90"/>
    </row>
    <row r="372" spans="1:11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90"/>
    </row>
    <row r="373" spans="1:11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90"/>
    </row>
    <row r="374" spans="1:11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90"/>
    </row>
    <row r="375" spans="1:11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90"/>
    </row>
    <row r="376" spans="1:11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90"/>
    </row>
    <row r="377" spans="1:11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90"/>
    </row>
    <row r="378" spans="1:11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90"/>
    </row>
    <row r="379" spans="1:11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90"/>
    </row>
    <row r="380" spans="1:11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90"/>
    </row>
    <row r="381" spans="1:11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90"/>
    </row>
    <row r="382" spans="1:11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90"/>
    </row>
    <row r="383" spans="1:11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90"/>
    </row>
    <row r="384" spans="1:11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90"/>
    </row>
    <row r="385" spans="1:11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90"/>
    </row>
    <row r="386" spans="1:11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90"/>
    </row>
    <row r="387" spans="1:11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90"/>
    </row>
    <row r="388" spans="1:11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90"/>
    </row>
    <row r="389" spans="1:11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90"/>
    </row>
    <row r="390" spans="1:11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90"/>
    </row>
    <row r="391" spans="1:11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90"/>
    </row>
    <row r="392" spans="1:11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90"/>
    </row>
    <row r="393" spans="1:11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90"/>
    </row>
    <row r="394" spans="1:11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90"/>
    </row>
    <row r="395" spans="1:11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90"/>
    </row>
    <row r="396" spans="1:11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90"/>
    </row>
    <row r="397" spans="1:11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90"/>
    </row>
    <row r="398" spans="1:11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90"/>
    </row>
    <row r="399" spans="1:11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90"/>
    </row>
    <row r="400" spans="1:11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90"/>
    </row>
    <row r="401" spans="1:11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90"/>
    </row>
    <row r="402" spans="1:11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90"/>
    </row>
    <row r="403" spans="1:11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90"/>
    </row>
    <row r="404" spans="1:11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90"/>
    </row>
    <row r="405" spans="1:11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90"/>
    </row>
    <row r="406" spans="1:11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90"/>
    </row>
    <row r="407" spans="1:11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90"/>
    </row>
    <row r="408" spans="1:11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90"/>
    </row>
    <row r="409" spans="1:11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90"/>
    </row>
    <row r="410" spans="1:11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90"/>
    </row>
    <row r="411" spans="1:11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90"/>
    </row>
    <row r="412" spans="1:11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90"/>
    </row>
    <row r="413" spans="1:11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90"/>
    </row>
    <row r="414" spans="1:11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90"/>
    </row>
    <row r="415" spans="1:11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90"/>
    </row>
    <row r="416" spans="1:11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90"/>
    </row>
    <row r="417" spans="1:11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90"/>
    </row>
    <row r="418" spans="1:11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90"/>
    </row>
    <row r="419" spans="1:11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90"/>
    </row>
    <row r="420" spans="1:11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90"/>
    </row>
    <row r="421" spans="1:11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90"/>
    </row>
    <row r="422" spans="1:11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90"/>
    </row>
    <row r="423" spans="1:11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90"/>
    </row>
    <row r="424" spans="1:11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90"/>
    </row>
    <row r="425" spans="1:11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90"/>
    </row>
    <row r="426" spans="1:11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90"/>
    </row>
    <row r="427" spans="1:11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90"/>
    </row>
    <row r="428" spans="1:11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90"/>
    </row>
    <row r="429" spans="1:11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90"/>
    </row>
    <row r="430" spans="1:11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90"/>
    </row>
    <row r="431" spans="1:11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90"/>
    </row>
    <row r="432" spans="1:11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90"/>
    </row>
    <row r="433" spans="1:11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90"/>
    </row>
    <row r="434" spans="1:11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90"/>
    </row>
    <row r="435" spans="1:11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90"/>
    </row>
    <row r="436" spans="1:11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90"/>
    </row>
    <row r="437" spans="1:11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90"/>
    </row>
    <row r="438" spans="1:11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90"/>
    </row>
    <row r="439" spans="1:11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90"/>
    </row>
    <row r="440" spans="1:11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90"/>
    </row>
    <row r="441" spans="1:11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90"/>
    </row>
    <row r="442" spans="1:11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90"/>
    </row>
    <row r="443" spans="1:11" ht="12.7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90"/>
    </row>
    <row r="444" spans="1:11" ht="12.7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90"/>
    </row>
    <row r="445" spans="1:11" ht="12.7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90"/>
    </row>
    <row r="446" spans="1:11" ht="12.7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90"/>
    </row>
    <row r="447" spans="1:11" ht="12.7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90"/>
    </row>
    <row r="448" spans="1:11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90"/>
    </row>
    <row r="449" spans="1:11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90"/>
    </row>
    <row r="450" spans="1:11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90"/>
    </row>
    <row r="451" spans="1:11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90"/>
    </row>
    <row r="452" spans="1:11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90"/>
    </row>
    <row r="453" spans="1:11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90"/>
    </row>
    <row r="454" spans="1:11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90"/>
    </row>
    <row r="455" spans="1:11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90"/>
    </row>
    <row r="456" spans="1:11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90"/>
    </row>
    <row r="457" spans="1:11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90"/>
    </row>
    <row r="458" spans="1:11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90"/>
    </row>
    <row r="459" spans="1:11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90"/>
    </row>
    <row r="460" spans="1:11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90"/>
    </row>
    <row r="461" spans="1:11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90"/>
    </row>
    <row r="462" spans="1:11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90"/>
    </row>
    <row r="463" spans="1:11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90"/>
    </row>
    <row r="464" spans="1:11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90"/>
    </row>
    <row r="465" spans="1:11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90"/>
    </row>
    <row r="466" spans="1:11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90"/>
    </row>
    <row r="467" spans="1:11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90"/>
    </row>
    <row r="468" spans="1:11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90"/>
    </row>
    <row r="469" spans="1:11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90"/>
    </row>
    <row r="470" spans="1:11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90"/>
    </row>
    <row r="471" spans="1:11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90"/>
    </row>
    <row r="472" spans="1:11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90"/>
    </row>
    <row r="473" spans="1:11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90"/>
    </row>
    <row r="474" spans="1:11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90"/>
    </row>
    <row r="475" spans="1:11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90"/>
    </row>
    <row r="476" spans="1:11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90"/>
    </row>
    <row r="477" spans="1:11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90"/>
    </row>
    <row r="478" spans="1:11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90"/>
    </row>
    <row r="479" spans="1:11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90"/>
    </row>
    <row r="480" spans="1:11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90"/>
    </row>
    <row r="481" spans="1:11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90"/>
    </row>
    <row r="482" spans="1:11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90"/>
    </row>
    <row r="483" spans="1:11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90"/>
    </row>
    <row r="484" spans="1:11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90"/>
    </row>
    <row r="485" spans="1:11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90"/>
    </row>
    <row r="486" spans="1:11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90"/>
    </row>
    <row r="487" spans="1:11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90"/>
    </row>
    <row r="488" spans="1:11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90"/>
    </row>
    <row r="489" spans="1:11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90"/>
    </row>
    <row r="490" spans="1:11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90"/>
    </row>
    <row r="491" spans="1:11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90"/>
    </row>
    <row r="492" spans="1:11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90"/>
    </row>
    <row r="493" spans="1:11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90"/>
    </row>
    <row r="494" spans="1:11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90"/>
    </row>
    <row r="495" spans="1:11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90"/>
    </row>
    <row r="496" spans="1:11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90"/>
    </row>
    <row r="497" spans="1:11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90"/>
    </row>
    <row r="498" spans="1:11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90"/>
    </row>
    <row r="499" spans="1:11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90"/>
    </row>
    <row r="500" spans="1:11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90"/>
    </row>
    <row r="501" spans="1:11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90"/>
    </row>
    <row r="502" spans="1:11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90"/>
    </row>
    <row r="503" spans="1:11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90"/>
    </row>
    <row r="504" spans="1:11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90"/>
    </row>
    <row r="505" spans="1:11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90"/>
    </row>
    <row r="506" spans="1:11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90"/>
    </row>
    <row r="507" spans="1:11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90"/>
    </row>
    <row r="508" spans="1:11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90"/>
    </row>
    <row r="509" spans="1:11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90"/>
    </row>
    <row r="510" spans="1:11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90"/>
    </row>
    <row r="511" spans="1:11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90"/>
    </row>
    <row r="512" spans="1:11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90"/>
    </row>
    <row r="513" spans="1:11" ht="12.7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90"/>
    </row>
    <row r="514" spans="1:11" ht="12.7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90"/>
    </row>
    <row r="515" spans="1:11" ht="12.7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90"/>
    </row>
    <row r="516" spans="1:11" ht="12.7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90"/>
    </row>
    <row r="517" spans="1:11" ht="12.7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90"/>
    </row>
    <row r="518" spans="1:11" ht="12.7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90"/>
    </row>
    <row r="519" spans="1:11" ht="12.7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90"/>
    </row>
    <row r="520" spans="1:11" ht="12.7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90"/>
    </row>
    <row r="521" spans="1:11" ht="12.7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90"/>
    </row>
    <row r="522" spans="1:11" ht="12.7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90"/>
    </row>
    <row r="523" spans="1:11" ht="12.7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90"/>
    </row>
    <row r="524" spans="1:11" ht="12.7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90"/>
    </row>
    <row r="525" spans="1:11" ht="12.7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90"/>
    </row>
    <row r="526" spans="1:11" ht="12.7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90"/>
    </row>
    <row r="527" spans="1:11" ht="12.7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90"/>
    </row>
    <row r="528" spans="1:11" ht="12.75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90"/>
    </row>
    <row r="529" spans="1:11" ht="12.75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90"/>
    </row>
    <row r="530" spans="1:11" ht="12.75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90"/>
    </row>
    <row r="531" spans="1:11" ht="12.75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90"/>
    </row>
    <row r="532" spans="1:11" ht="12.75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90"/>
    </row>
    <row r="533" spans="1:11" ht="12.75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90"/>
    </row>
    <row r="534" spans="1:11" ht="12.75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90"/>
    </row>
    <row r="535" spans="1:11" ht="12.75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90"/>
    </row>
    <row r="536" spans="1:11" ht="12.75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90"/>
    </row>
    <row r="537" spans="1:11" ht="12.75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90"/>
    </row>
    <row r="538" spans="1:11" ht="12.75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90"/>
    </row>
    <row r="539" spans="1:11" ht="12.75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90"/>
    </row>
    <row r="540" spans="1:11" ht="12.75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90"/>
    </row>
    <row r="541" spans="1:11" ht="12.75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90"/>
    </row>
    <row r="542" spans="1:11" ht="12.75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90"/>
    </row>
    <row r="543" spans="1:11" ht="12.75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90"/>
    </row>
    <row r="544" spans="1:11" ht="12.75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90"/>
    </row>
    <row r="545" spans="1:11" ht="12.75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90"/>
    </row>
    <row r="546" spans="1:11" ht="12.75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90"/>
    </row>
    <row r="547" spans="1:11" ht="12.75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90"/>
    </row>
    <row r="548" spans="1:11" ht="12.75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90"/>
    </row>
    <row r="549" spans="1:11" ht="12.75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90"/>
    </row>
    <row r="550" spans="1:11" ht="12.75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90"/>
    </row>
    <row r="551" spans="1:11" ht="12.75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90"/>
    </row>
    <row r="552" spans="1:11" ht="12.75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90"/>
    </row>
    <row r="553" spans="1:11" ht="12.75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90"/>
    </row>
    <row r="554" spans="1:11" ht="12.75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90"/>
    </row>
    <row r="555" spans="1:11" ht="12.75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90"/>
    </row>
    <row r="556" spans="1:11" ht="12.75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90"/>
    </row>
    <row r="557" spans="1:11" ht="12.75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90"/>
    </row>
    <row r="558" spans="1:11" ht="12.75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90"/>
    </row>
    <row r="559" spans="1:11" ht="12.75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90"/>
    </row>
    <row r="560" spans="1:11" ht="12.75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90"/>
    </row>
    <row r="561" spans="1:11" ht="12.75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90"/>
    </row>
    <row r="562" spans="1:11" ht="12.75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90"/>
    </row>
    <row r="563" spans="1:11" ht="12.75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90"/>
    </row>
    <row r="564" spans="1:11" ht="12.75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90"/>
    </row>
    <row r="565" spans="1:11" ht="12.75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90"/>
    </row>
    <row r="566" spans="1:11" ht="12.75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90"/>
    </row>
    <row r="567" spans="1:11" ht="12.75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90"/>
    </row>
    <row r="568" spans="1:11" ht="12.75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90"/>
    </row>
    <row r="569" spans="1:11" ht="12.75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90"/>
    </row>
    <row r="570" spans="1:11" ht="12.75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90"/>
    </row>
    <row r="571" spans="1:11" ht="12.75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90"/>
    </row>
    <row r="572" spans="1:11" ht="12.75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90"/>
    </row>
    <row r="573" spans="1:11" ht="12.75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90"/>
    </row>
    <row r="574" spans="1:11" ht="12.75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90"/>
    </row>
    <row r="575" spans="1:11" ht="12.75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90"/>
    </row>
    <row r="576" spans="1:11" ht="12.75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90"/>
    </row>
    <row r="577" spans="1:11" ht="12.75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90"/>
    </row>
    <row r="578" spans="1:11" ht="12.75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90"/>
    </row>
    <row r="579" spans="1:11" ht="12.75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90"/>
    </row>
    <row r="580" spans="1:11" ht="12.75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90"/>
    </row>
    <row r="581" spans="1:11" ht="12.75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90"/>
    </row>
    <row r="582" spans="1:11" ht="12.75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90"/>
    </row>
    <row r="583" spans="1:11" ht="12.75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90"/>
    </row>
    <row r="584" spans="1:11" ht="12.75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90"/>
    </row>
    <row r="585" spans="1:11" ht="12.75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90"/>
    </row>
    <row r="586" spans="1:11" ht="12.75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90"/>
    </row>
    <row r="587" spans="1:11" ht="12.75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90"/>
    </row>
    <row r="588" spans="1:11" ht="12.75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90"/>
    </row>
    <row r="589" spans="1:11" ht="12.75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90"/>
    </row>
    <row r="590" spans="1:11" ht="12.75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90"/>
    </row>
    <row r="591" spans="1:11" ht="12.75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90"/>
    </row>
    <row r="592" spans="1:11" ht="12.75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90"/>
    </row>
    <row r="593" spans="1:11" ht="12.75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90"/>
    </row>
    <row r="594" spans="1:11" ht="12.75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90"/>
    </row>
    <row r="595" spans="1:11" ht="12.75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90"/>
    </row>
    <row r="596" spans="1:11" ht="12.75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90"/>
    </row>
    <row r="597" spans="1:11" ht="12.75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90"/>
    </row>
    <row r="598" spans="1:11" ht="12.75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90"/>
    </row>
    <row r="599" spans="1:11" ht="12.75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90"/>
    </row>
    <row r="600" spans="1:11" ht="12.75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90"/>
    </row>
    <row r="601" spans="1:11" ht="12.75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90"/>
    </row>
    <row r="602" spans="1:11" ht="12.75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90"/>
    </row>
    <row r="603" spans="1:11" ht="12.75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90"/>
    </row>
    <row r="604" spans="1:11" ht="12.75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90"/>
    </row>
    <row r="605" spans="1:11" ht="12.75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90"/>
    </row>
    <row r="606" spans="1:11" ht="12.75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90"/>
    </row>
    <row r="607" spans="1:11" ht="12.75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90"/>
    </row>
    <row r="608" spans="1:11" ht="12.75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90"/>
    </row>
    <row r="609" spans="1:11" ht="12.75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90"/>
    </row>
    <row r="610" spans="1:11" ht="12.75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90"/>
    </row>
    <row r="611" spans="1:11" ht="12.75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90"/>
    </row>
    <row r="612" spans="1:11" ht="12.75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90"/>
    </row>
    <row r="613" spans="1:11" ht="12.75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90"/>
    </row>
    <row r="614" spans="1:11" ht="12.75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90"/>
    </row>
    <row r="615" spans="1:11" ht="12.75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90"/>
    </row>
    <row r="616" spans="1:11" ht="12.75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90"/>
    </row>
    <row r="617" spans="1:11" ht="12.75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90"/>
    </row>
    <row r="618" spans="1:11" ht="12.75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90"/>
    </row>
    <row r="619" spans="1:11" ht="12.75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90"/>
    </row>
    <row r="620" spans="1:11" ht="12.75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90"/>
    </row>
    <row r="621" spans="1:11" ht="12.75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90"/>
    </row>
    <row r="622" spans="1:11" ht="12.75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90"/>
    </row>
    <row r="623" spans="1:11" ht="12.75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90"/>
    </row>
    <row r="624" spans="1:11" ht="12.75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90"/>
    </row>
    <row r="625" spans="1:11" ht="12.75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90"/>
    </row>
    <row r="626" spans="1:11" ht="12.75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90"/>
    </row>
    <row r="627" spans="1:11" ht="12.75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90"/>
    </row>
    <row r="628" spans="1:11" ht="12.75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90"/>
    </row>
    <row r="629" spans="1:11" ht="12.75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90"/>
    </row>
    <row r="630" spans="1:11" ht="12.75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90"/>
    </row>
    <row r="631" spans="1:11" ht="12.75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90"/>
    </row>
    <row r="632" spans="1:11" ht="12.75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90"/>
    </row>
    <row r="633" spans="1:11" ht="12.75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90"/>
    </row>
    <row r="634" spans="1:11" ht="12.75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90"/>
    </row>
    <row r="635" spans="1:11" ht="12.75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90"/>
    </row>
    <row r="636" spans="1:11" ht="12.75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90"/>
    </row>
    <row r="637" spans="1:11" ht="12.75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90"/>
    </row>
    <row r="638" spans="1:11" ht="12.75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90"/>
    </row>
    <row r="639" spans="1:11" ht="12.75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90"/>
    </row>
    <row r="640" spans="1:11" ht="12.75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90"/>
    </row>
    <row r="641" spans="1:11" ht="12.75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90"/>
    </row>
    <row r="642" spans="1:11" ht="12.75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90"/>
    </row>
    <row r="643" spans="1:11" ht="12.75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90"/>
    </row>
    <row r="644" spans="1:11" ht="12.75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90"/>
    </row>
    <row r="645" spans="1:11" ht="12.75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90"/>
    </row>
    <row r="646" spans="1:11" ht="12.75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90"/>
    </row>
    <row r="647" spans="1:11" ht="12.75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90"/>
    </row>
    <row r="648" spans="1:11" ht="12.75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90"/>
    </row>
    <row r="649" spans="1:11" ht="12.75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90"/>
    </row>
    <row r="650" spans="1:11" ht="12.75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90"/>
    </row>
    <row r="651" spans="1:11" ht="12.75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90"/>
    </row>
    <row r="652" spans="1:11" ht="12.75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90"/>
    </row>
    <row r="653" spans="1:11" ht="12.75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90"/>
    </row>
    <row r="654" spans="1:11" ht="12.75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90"/>
    </row>
    <row r="655" spans="1:11" ht="12.75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90"/>
    </row>
    <row r="656" spans="1:11" ht="12.75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90"/>
    </row>
    <row r="657" spans="1:11" ht="12.75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90"/>
    </row>
    <row r="658" spans="1:11" ht="12.75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90"/>
    </row>
    <row r="659" spans="1:11" ht="12.75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90"/>
    </row>
    <row r="660" spans="1:11" ht="12.75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90"/>
    </row>
    <row r="661" spans="1:11" ht="12.75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90"/>
    </row>
    <row r="662" spans="1:11" ht="12.75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90"/>
    </row>
    <row r="663" spans="1:11" ht="12.75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90"/>
    </row>
    <row r="664" spans="1:11" ht="12.75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90"/>
    </row>
    <row r="665" spans="1:11" ht="12.75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90"/>
    </row>
    <row r="666" spans="1:11" ht="12.75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90"/>
    </row>
    <row r="667" spans="1:11" ht="12.75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90"/>
    </row>
    <row r="668" spans="1:11" ht="12.75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90"/>
    </row>
    <row r="669" spans="1:11" ht="12.75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90"/>
    </row>
    <row r="670" spans="1:11" ht="12.75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90"/>
    </row>
    <row r="671" spans="1:11" ht="12.75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90"/>
    </row>
    <row r="672" spans="1:11" ht="12.75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90"/>
    </row>
    <row r="673" spans="1:11" ht="12.75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90"/>
    </row>
    <row r="674" spans="1:11" ht="12.75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90"/>
    </row>
    <row r="675" spans="1:11" ht="12.75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90"/>
    </row>
    <row r="676" spans="1:11" ht="12.75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90"/>
    </row>
    <row r="677" spans="1:11" ht="12.75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90"/>
    </row>
    <row r="678" spans="1:11" ht="12.75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90"/>
    </row>
    <row r="679" spans="1:11" ht="12.75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90"/>
    </row>
    <row r="680" spans="1:11" ht="12.75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90"/>
    </row>
    <row r="681" spans="1:11" ht="12.75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90"/>
    </row>
    <row r="682" spans="1:11" ht="12.75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90"/>
    </row>
    <row r="683" spans="1:11" ht="12.75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90"/>
    </row>
    <row r="684" spans="1:11" ht="12.75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90"/>
    </row>
    <row r="685" spans="1:11" ht="12.75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90"/>
    </row>
    <row r="686" spans="1:11" ht="12.75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90"/>
    </row>
    <row r="687" spans="1:11" ht="12.75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90"/>
    </row>
    <row r="688" spans="1:11" ht="12.75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90"/>
    </row>
    <row r="689" spans="1:11" ht="12.75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90"/>
    </row>
    <row r="690" spans="1:11" ht="12.75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90"/>
    </row>
    <row r="691" spans="1:11" ht="12.75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90"/>
    </row>
    <row r="692" spans="1:11" ht="12.75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90"/>
    </row>
    <row r="693" spans="1:11" ht="12.75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90"/>
    </row>
    <row r="694" spans="1:11" ht="12.75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90"/>
    </row>
    <row r="695" spans="1:11" ht="12.75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90"/>
    </row>
    <row r="696" spans="1:11" ht="12.75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90"/>
    </row>
    <row r="697" spans="1:11" ht="12.75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90"/>
    </row>
    <row r="698" spans="1:11" ht="12.75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90"/>
    </row>
    <row r="699" spans="1:11" ht="12.75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90"/>
    </row>
    <row r="700" spans="1:11" ht="12.75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90"/>
    </row>
    <row r="701" spans="1:11" ht="12.75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90"/>
    </row>
    <row r="702" spans="1:11" ht="12.75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90"/>
    </row>
    <row r="703" spans="1:11" ht="12.75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90"/>
    </row>
    <row r="704" spans="1:11" ht="12.75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90"/>
    </row>
    <row r="705" spans="1:11" ht="12.75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90"/>
    </row>
    <row r="706" spans="1:11" ht="12.75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90"/>
    </row>
    <row r="707" spans="1:11" ht="12.75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90"/>
    </row>
    <row r="708" spans="1:11" ht="12.75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90"/>
    </row>
    <row r="709" spans="1:11" ht="12.75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90"/>
    </row>
    <row r="710" spans="1:11" ht="12.75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90"/>
    </row>
    <row r="711" spans="1:11" ht="12.75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90"/>
    </row>
    <row r="712" spans="1:11" ht="12.75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90"/>
    </row>
    <row r="713" spans="1:11" ht="12.75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90"/>
    </row>
    <row r="714" spans="1:11" ht="12.75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90"/>
    </row>
    <row r="715" spans="1:11" ht="12.75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90"/>
    </row>
    <row r="716" spans="1:11" ht="12.75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90"/>
    </row>
    <row r="717" spans="1:11" ht="12.75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90"/>
    </row>
    <row r="718" spans="1:11" ht="12.75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90"/>
    </row>
    <row r="719" spans="1:11" ht="12.75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90"/>
    </row>
    <row r="720" spans="1:11" ht="12.75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90"/>
    </row>
    <row r="721" spans="1:11" ht="12.75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90"/>
    </row>
    <row r="722" spans="1:11" ht="12.75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90"/>
    </row>
    <row r="723" spans="1:11" ht="12.75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90"/>
    </row>
    <row r="724" spans="1:11" ht="12.75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90"/>
    </row>
    <row r="725" spans="1:11" ht="12.75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90"/>
    </row>
    <row r="726" spans="1:11" ht="12.75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90"/>
    </row>
    <row r="727" spans="1:11" ht="12.75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90"/>
    </row>
    <row r="728" spans="1:11" ht="12.75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90"/>
    </row>
    <row r="729" spans="1:11" ht="12.75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90"/>
    </row>
    <row r="730" spans="1:11" ht="12.75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90"/>
    </row>
    <row r="731" spans="1:11" ht="12.75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90"/>
    </row>
    <row r="732" spans="1:11" ht="12.75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90"/>
    </row>
    <row r="733" spans="1:11" ht="12.75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90"/>
    </row>
    <row r="734" spans="1:11" ht="12.75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90"/>
    </row>
    <row r="735" spans="1:11" ht="12.75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90"/>
    </row>
    <row r="736" spans="1:11" ht="12.75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90"/>
    </row>
    <row r="737" spans="1:11" ht="12.75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90"/>
    </row>
    <row r="738" spans="1:11" ht="12.75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90"/>
    </row>
    <row r="739" spans="1:11" ht="12.75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90"/>
    </row>
    <row r="740" spans="1:11" ht="12.75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90"/>
    </row>
    <row r="741" spans="1:11" ht="12.75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90"/>
    </row>
    <row r="742" spans="1:11" ht="12.75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90"/>
    </row>
    <row r="743" spans="1:11" ht="12.75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90"/>
    </row>
    <row r="744" spans="1:11" ht="12.75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90"/>
    </row>
    <row r="745" spans="1:11" ht="12.75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90"/>
    </row>
    <row r="746" spans="1:11" ht="12.75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90"/>
    </row>
    <row r="747" spans="1:11" ht="12.75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90"/>
    </row>
    <row r="748" spans="1:11" ht="12.75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90"/>
    </row>
    <row r="749" spans="1:11" ht="12.75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90"/>
    </row>
    <row r="750" spans="1:11" ht="12.75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90"/>
    </row>
    <row r="751" spans="1:11" ht="12.75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90"/>
    </row>
    <row r="752" spans="1:11" ht="12.75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90"/>
    </row>
    <row r="753" spans="1:11" ht="12.75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90"/>
    </row>
    <row r="754" spans="1:11" ht="12.75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90"/>
    </row>
    <row r="755" spans="1:11" ht="12.75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90"/>
    </row>
    <row r="756" spans="1:11" ht="12.75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90"/>
    </row>
    <row r="757" spans="1:11" ht="12.75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90"/>
    </row>
    <row r="758" spans="1:11" ht="12.75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90"/>
    </row>
    <row r="759" spans="1:11" ht="12.75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90"/>
    </row>
    <row r="760" spans="1:11" ht="12.75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90"/>
    </row>
    <row r="761" spans="1:11" ht="12.75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90"/>
    </row>
    <row r="762" spans="1:11" ht="12.75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90"/>
    </row>
    <row r="763" spans="1:11" ht="12.75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90"/>
    </row>
    <row r="764" spans="1:11" ht="12.75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90"/>
    </row>
    <row r="765" spans="1:11" ht="12.75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90"/>
    </row>
    <row r="766" spans="1:11" ht="12.75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90"/>
    </row>
    <row r="767" spans="1:11" ht="12.75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90"/>
    </row>
    <row r="768" spans="1:11" ht="12.75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90"/>
    </row>
    <row r="769" spans="1:11" ht="12.75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90"/>
    </row>
    <row r="770" spans="1:11" ht="12.75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90"/>
    </row>
    <row r="771" spans="1:11" ht="12.75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90"/>
    </row>
    <row r="772" spans="1:11" ht="12.75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90"/>
    </row>
    <row r="773" spans="1:11" ht="12.75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90"/>
    </row>
    <row r="774" spans="1:11" ht="12.75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90"/>
    </row>
    <row r="775" spans="1:11" ht="12.75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90"/>
    </row>
    <row r="776" spans="1:11" ht="12.75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90"/>
    </row>
    <row r="777" spans="1:11" ht="12.75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90"/>
    </row>
    <row r="778" spans="1:11" ht="12.75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90"/>
    </row>
    <row r="779" spans="1:11" ht="12.75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90"/>
    </row>
    <row r="780" spans="1:11" ht="12.75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90"/>
    </row>
    <row r="781" spans="1:11" ht="12.75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90"/>
    </row>
    <row r="782" spans="1:11" ht="12.75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90"/>
    </row>
    <row r="783" spans="1:11" ht="12.75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90"/>
    </row>
    <row r="784" spans="1:11" ht="12.75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90"/>
    </row>
    <row r="785" spans="1:11" ht="12.75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90"/>
    </row>
    <row r="786" spans="1:11" ht="12.75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90"/>
    </row>
    <row r="787" spans="1:11" ht="12.75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90"/>
    </row>
    <row r="788" spans="1:11" ht="12.75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90"/>
    </row>
    <row r="789" spans="1:11" ht="12.75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90"/>
    </row>
    <row r="790" spans="1:11" ht="12.75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90"/>
    </row>
    <row r="791" spans="1:11" ht="12.75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90"/>
    </row>
    <row r="792" spans="1:11" ht="12.75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90"/>
    </row>
    <row r="793" spans="1:11" ht="12.75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90"/>
    </row>
    <row r="794" spans="1:11" ht="12.75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90"/>
    </row>
    <row r="795" spans="1:11" ht="12.75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90"/>
    </row>
    <row r="796" spans="1:11" ht="12.75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90"/>
    </row>
    <row r="797" spans="1:11" ht="12.75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90"/>
    </row>
    <row r="798" spans="1:11" ht="12.75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90"/>
    </row>
    <row r="799" spans="1:11" ht="12.75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90"/>
    </row>
    <row r="800" spans="1:11" ht="12.75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90"/>
    </row>
    <row r="801" spans="1:11" ht="12.75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90"/>
    </row>
    <row r="802" spans="1:11" ht="12.75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90"/>
    </row>
    <row r="803" spans="1:11" ht="12.75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90"/>
    </row>
    <row r="804" spans="1:11" ht="12.75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90"/>
    </row>
    <row r="805" spans="1:11" ht="12.75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90"/>
    </row>
    <row r="806" spans="1:11" ht="12.75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90"/>
    </row>
    <row r="807" spans="1:11" ht="12.75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90"/>
    </row>
    <row r="808" spans="1:11" ht="12.75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90"/>
    </row>
    <row r="809" spans="1:11" ht="12.75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90"/>
    </row>
    <row r="810" spans="1:11" ht="12.75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90"/>
    </row>
    <row r="811" spans="1:11" ht="12.75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90"/>
    </row>
    <row r="812" spans="1:11" ht="12.75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90"/>
    </row>
    <row r="813" spans="1:11" ht="12.75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90"/>
    </row>
    <row r="814" spans="1:11" ht="12.75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90"/>
    </row>
    <row r="815" spans="1:11" ht="12.75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90"/>
    </row>
    <row r="816" spans="1:11" ht="12.75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90"/>
    </row>
    <row r="817" spans="1:11" ht="12.75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90"/>
    </row>
    <row r="818" spans="1:11" ht="12.75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90"/>
    </row>
    <row r="819" spans="1:11" ht="12.75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90"/>
    </row>
    <row r="820" spans="1:11" ht="12.75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90"/>
    </row>
    <row r="821" spans="1:11" ht="12.75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90"/>
    </row>
    <row r="822" spans="1:11" ht="12.75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90"/>
    </row>
    <row r="823" spans="1:11" ht="12.75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90"/>
    </row>
    <row r="824" spans="1:11" ht="12.75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90"/>
    </row>
    <row r="825" spans="1:11" ht="12.75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90"/>
    </row>
    <row r="826" spans="1:11" ht="12.75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90"/>
    </row>
    <row r="827" spans="1:11" ht="12.75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90"/>
    </row>
    <row r="828" spans="1:11" ht="12.75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90"/>
    </row>
    <row r="829" spans="1:11" ht="12.75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90"/>
    </row>
    <row r="830" spans="1:11" ht="12.75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90"/>
    </row>
    <row r="831" spans="1:11" ht="12.75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90"/>
    </row>
    <row r="832" spans="1:11" ht="12.75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90"/>
    </row>
    <row r="833" spans="1:11" ht="12.75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90"/>
    </row>
    <row r="834" spans="1:11" ht="12.75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90"/>
    </row>
    <row r="835" spans="1:11" ht="12.75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90"/>
    </row>
    <row r="836" spans="1:11" ht="12.75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90"/>
    </row>
    <row r="837" spans="1:11" ht="12.75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90"/>
    </row>
    <row r="838" spans="1:11" ht="12.75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90"/>
    </row>
    <row r="839" spans="1:11" ht="12.75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90"/>
    </row>
    <row r="840" spans="1:11" ht="12.75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90"/>
    </row>
    <row r="841" spans="1:11" ht="12.75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90"/>
    </row>
    <row r="842" spans="1:11" ht="12.75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90"/>
    </row>
    <row r="843" spans="1:11" ht="12.75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90"/>
    </row>
    <row r="844" spans="1:11" ht="12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90"/>
    </row>
    <row r="845" spans="1:11" ht="12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90"/>
    </row>
    <row r="846" spans="1:11" ht="12.75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90"/>
    </row>
    <row r="847" spans="1:11" ht="12.75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90"/>
    </row>
    <row r="848" spans="1:11" ht="12.75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90"/>
    </row>
    <row r="849" spans="1:11" ht="12.75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90"/>
    </row>
    <row r="850" spans="1:11" ht="12.75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90"/>
    </row>
    <row r="851" spans="1:11" ht="12.75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90"/>
    </row>
    <row r="852" spans="1:11" ht="12.75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90"/>
    </row>
    <row r="853" spans="1:11" ht="12.75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90"/>
    </row>
    <row r="854" spans="1:11" ht="12.75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90"/>
    </row>
    <row r="855" spans="1:11" ht="12.75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90"/>
    </row>
    <row r="856" spans="1:11" ht="12.75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90"/>
    </row>
    <row r="857" spans="1:11" ht="12.75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90"/>
    </row>
    <row r="858" spans="1:11" ht="12.75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90"/>
    </row>
    <row r="859" spans="1:11" ht="12.75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90"/>
    </row>
    <row r="860" spans="1:11" ht="12.75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90"/>
    </row>
    <row r="861" spans="1:11" ht="12.75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90"/>
    </row>
    <row r="862" spans="1:11" ht="12.75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90"/>
    </row>
    <row r="863" spans="1:11" ht="12.75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90"/>
    </row>
    <row r="864" spans="1:11" ht="12.75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90"/>
    </row>
    <row r="865" spans="1:11" ht="12.75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90"/>
    </row>
    <row r="866" spans="1:11" ht="12.75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90"/>
    </row>
    <row r="867" spans="1:11" ht="12.75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90"/>
    </row>
    <row r="868" spans="1:11" ht="12.75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90"/>
    </row>
    <row r="869" spans="1:11" ht="12.75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90"/>
    </row>
    <row r="870" spans="1:11" ht="12.75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90"/>
    </row>
    <row r="871" spans="1:11" ht="12.75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90"/>
    </row>
    <row r="872" spans="1:11" ht="12.75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90"/>
    </row>
    <row r="873" spans="1:11" ht="12.75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90"/>
    </row>
    <row r="874" spans="1:11" ht="12.75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90"/>
    </row>
    <row r="875" spans="1:11" ht="12.75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90"/>
    </row>
    <row r="876" spans="1:11" ht="12.75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90"/>
    </row>
    <row r="877" spans="1:11" ht="12.75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90"/>
    </row>
    <row r="878" spans="1:11" ht="12.75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90"/>
    </row>
    <row r="879" spans="1:11" ht="12.75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90"/>
    </row>
    <row r="880" spans="1:11" ht="12.75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90"/>
    </row>
    <row r="881" spans="1:11" ht="12.75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90"/>
    </row>
    <row r="882" spans="1:11" ht="12.75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90"/>
    </row>
    <row r="883" spans="1:11" ht="12.75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90"/>
    </row>
    <row r="884" spans="1:11" ht="12.75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90"/>
    </row>
    <row r="885" spans="1:11" ht="12.75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90"/>
    </row>
    <row r="886" spans="1:11" ht="12.75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90"/>
    </row>
    <row r="887" spans="1:11" ht="12.75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90"/>
    </row>
    <row r="888" spans="1:11" ht="12.75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90"/>
    </row>
    <row r="889" spans="1:11" ht="12.75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90"/>
    </row>
    <row r="890" spans="1:11" ht="12.75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90"/>
    </row>
    <row r="891" spans="1:11" ht="12.75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90"/>
    </row>
    <row r="892" spans="1:11" ht="12.75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90"/>
    </row>
    <row r="893" spans="1:11" ht="12.75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90"/>
    </row>
    <row r="894" spans="1:11" ht="12.75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90"/>
    </row>
    <row r="895" spans="1:11" ht="12.75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90"/>
    </row>
    <row r="896" spans="1:11" ht="12.75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90"/>
    </row>
    <row r="897" spans="1:11" ht="12.75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90"/>
    </row>
    <row r="898" spans="1:11" ht="12.75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90"/>
    </row>
    <row r="899" spans="1:11" ht="12.75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90"/>
    </row>
    <row r="900" spans="1:11" ht="12.75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90"/>
    </row>
    <row r="901" spans="1:11" ht="12.75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90"/>
    </row>
    <row r="902" spans="1:11" ht="12.75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90"/>
    </row>
    <row r="903" spans="1:11" ht="12.75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90"/>
    </row>
    <row r="904" spans="1:11" ht="12.75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90"/>
    </row>
    <row r="905" spans="1:11" ht="12.75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90"/>
    </row>
    <row r="906" spans="1:11" ht="12.75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90"/>
    </row>
    <row r="907" spans="1:11" ht="12.75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90"/>
    </row>
    <row r="908" spans="1:11" ht="12.75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90"/>
    </row>
    <row r="909" spans="1:11" ht="12.75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90"/>
    </row>
    <row r="910" spans="1:11" ht="12.75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90"/>
    </row>
    <row r="911" spans="1:11" ht="12.75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90"/>
    </row>
    <row r="912" spans="1:11" ht="12.75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90"/>
    </row>
    <row r="913" spans="1:11" ht="12.75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90"/>
    </row>
    <row r="914" spans="1:11" ht="12.75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90"/>
    </row>
    <row r="915" spans="1:11" ht="12.75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90"/>
    </row>
    <row r="916" spans="1:11" ht="12.75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90"/>
    </row>
    <row r="917" spans="1:11" ht="12.75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90"/>
    </row>
    <row r="918" spans="1:11" ht="12.75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90"/>
    </row>
    <row r="919" spans="1:11" ht="12.75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90"/>
    </row>
    <row r="920" spans="1:11" ht="12.75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90"/>
    </row>
    <row r="921" spans="1:11" ht="12.75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90"/>
    </row>
    <row r="922" spans="1:11" ht="12.75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90"/>
    </row>
    <row r="923" spans="1:11" ht="12.75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90"/>
    </row>
    <row r="924" spans="1:11" ht="12.75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90"/>
    </row>
    <row r="925" spans="1:11" ht="12.75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90"/>
    </row>
    <row r="926" spans="1:11" ht="12.75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90"/>
    </row>
    <row r="927" spans="1:11" ht="12.75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90"/>
    </row>
    <row r="928" spans="1:11" ht="12.75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90"/>
    </row>
    <row r="929" spans="1:11" ht="12.75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90"/>
    </row>
    <row r="930" spans="1:11" ht="12.75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90"/>
    </row>
    <row r="931" spans="1:11" ht="12.75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90"/>
    </row>
    <row r="932" spans="1:11" ht="12.75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90"/>
    </row>
    <row r="933" spans="1:11" ht="12.75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90"/>
    </row>
    <row r="934" spans="1:11" ht="12.75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90"/>
    </row>
    <row r="935" spans="1:11" ht="12.75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90"/>
    </row>
    <row r="936" spans="1:11" ht="12.75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90"/>
    </row>
    <row r="937" spans="1:11" ht="12.75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90"/>
    </row>
    <row r="938" spans="1:11" ht="12.75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90"/>
    </row>
    <row r="939" spans="1:11" ht="12.75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90"/>
    </row>
    <row r="940" spans="1:11" ht="12.75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90"/>
    </row>
    <row r="941" spans="1:11" ht="12.75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90"/>
    </row>
    <row r="942" spans="1:11" ht="12.75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90"/>
    </row>
    <row r="943" spans="1:11" ht="12.75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90"/>
    </row>
    <row r="944" spans="1:11" ht="12.75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90"/>
    </row>
    <row r="945" spans="1:11" ht="12.75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90"/>
    </row>
    <row r="946" spans="1:11" ht="12.75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90"/>
    </row>
    <row r="947" spans="1:11" ht="12.75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90"/>
    </row>
    <row r="948" spans="1:11" ht="12.75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90"/>
    </row>
    <row r="949" spans="1:11" ht="12.75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90"/>
    </row>
    <row r="950" spans="1:11" ht="12.75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90"/>
    </row>
    <row r="951" spans="1:11" ht="12.75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90"/>
    </row>
    <row r="952" spans="1:11" ht="12.75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90"/>
    </row>
    <row r="953" spans="1:11" ht="12.75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90"/>
    </row>
    <row r="954" spans="1:11" ht="12.75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90"/>
    </row>
    <row r="955" spans="1:11" ht="12.75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90"/>
    </row>
    <row r="956" spans="1:11" ht="12.75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90"/>
    </row>
    <row r="957" spans="1:11" ht="12.75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90"/>
    </row>
    <row r="958" spans="1:11" ht="12.75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90"/>
    </row>
    <row r="959" spans="1:11" ht="12.75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90"/>
    </row>
    <row r="960" spans="1:11" ht="12.75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90"/>
    </row>
    <row r="961" spans="1:11" ht="12.75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90"/>
    </row>
    <row r="962" spans="1:11" ht="12.75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90"/>
    </row>
    <row r="963" spans="1:11" ht="12.75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90"/>
    </row>
    <row r="964" spans="1:11" ht="12.75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90"/>
    </row>
    <row r="965" spans="1:11" ht="12.75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90"/>
    </row>
    <row r="966" spans="1:11" ht="12.75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90"/>
    </row>
    <row r="967" spans="1:11" ht="12.75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90"/>
    </row>
    <row r="968" spans="1:11" ht="12.75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90"/>
    </row>
    <row r="969" spans="1:11" ht="12.75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90"/>
    </row>
    <row r="970" spans="1:11" ht="12.75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90"/>
    </row>
    <row r="971" spans="1:11" ht="12.75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90"/>
    </row>
    <row r="972" spans="1:11" ht="12.75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90"/>
    </row>
    <row r="973" spans="1:11" ht="12.75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90"/>
    </row>
    <row r="974" spans="1:11" ht="12.75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90"/>
    </row>
    <row r="975" spans="1:11" ht="12.75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90"/>
    </row>
    <row r="976" spans="1:11" ht="12.75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90"/>
    </row>
    <row r="977" spans="1:11" ht="12.75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90"/>
    </row>
    <row r="978" spans="1:11" ht="12.75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90"/>
    </row>
    <row r="979" spans="1:11" ht="12.75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90"/>
    </row>
    <row r="980" spans="1:11" ht="12.75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90"/>
    </row>
    <row r="981" spans="1:11" ht="12.75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90"/>
    </row>
  </sheetData>
  <mergeCells count="4">
    <mergeCell ref="B19:D19"/>
    <mergeCell ref="B18:D18"/>
    <mergeCell ref="F16:H16"/>
    <mergeCell ref="B16:C16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5"/>
  <sheetViews>
    <sheetView showGridLines="0" showRowColHeaders="0" workbookViewId="0" topLeftCell="A1">
      <selection activeCell="O12" sqref="O12"/>
    </sheetView>
  </sheetViews>
  <sheetFormatPr defaultColWidth="9.140625" defaultRowHeight="12.75"/>
  <cols>
    <col min="1" max="1" width="6.57421875" style="0" customWidth="1"/>
    <col min="2" max="2" width="5.00390625" style="0" customWidth="1"/>
    <col min="3" max="3" width="3.57421875" style="0" customWidth="1"/>
    <col min="4" max="4" width="4.421875" style="0" customWidth="1"/>
    <col min="5" max="5" width="4.7109375" style="0" customWidth="1"/>
    <col min="6" max="6" width="2.57421875" style="0" customWidth="1"/>
    <col min="7" max="7" width="2.28125" style="0" customWidth="1"/>
    <col min="8" max="8" width="5.28125" style="0" customWidth="1"/>
    <col min="9" max="10" width="4.57421875" style="0" customWidth="1"/>
    <col min="11" max="11" width="2.8515625" style="3" customWidth="1"/>
  </cols>
  <sheetData>
    <row r="2" spans="1:10" ht="17.25" customHeight="1">
      <c r="A2" s="73" t="s">
        <v>47</v>
      </c>
      <c r="B2" s="74">
        <f>H5</f>
        <v>73</v>
      </c>
      <c r="C2" s="4" t="s">
        <v>37</v>
      </c>
      <c r="D2" s="4" t="s">
        <v>7</v>
      </c>
      <c r="E2" s="36">
        <f>H9</f>
        <v>50</v>
      </c>
      <c r="F2" s="4" t="s">
        <v>25</v>
      </c>
      <c r="G2" s="4" t="s">
        <v>26</v>
      </c>
      <c r="H2" s="27">
        <f>H13</f>
        <v>-20</v>
      </c>
      <c r="I2" s="4" t="s">
        <v>21</v>
      </c>
      <c r="J2" s="3"/>
    </row>
    <row r="3" spans="1:10" ht="18">
      <c r="A3" s="8" t="s">
        <v>46</v>
      </c>
      <c r="B3" s="75">
        <f>H7</f>
        <v>43</v>
      </c>
      <c r="C3" s="4" t="s">
        <v>37</v>
      </c>
      <c r="D3" s="4" t="s">
        <v>7</v>
      </c>
      <c r="E3" s="36">
        <f>H9</f>
        <v>50</v>
      </c>
      <c r="F3" s="4" t="s">
        <v>25</v>
      </c>
      <c r="G3" s="4" t="s">
        <v>26</v>
      </c>
      <c r="H3" s="9">
        <f>H11</f>
        <v>20</v>
      </c>
      <c r="I3" s="4" t="s">
        <v>21</v>
      </c>
      <c r="J3" s="3"/>
    </row>
    <row r="5" spans="1:11" ht="17.25" customHeight="1">
      <c r="A5" s="39" t="s">
        <v>41</v>
      </c>
      <c r="H5" s="27">
        <v>73</v>
      </c>
      <c r="I5" s="45" t="s">
        <v>1</v>
      </c>
      <c r="J5" s="45"/>
      <c r="K5" s="45"/>
    </row>
    <row r="6" ht="15.75">
      <c r="I6" s="4"/>
    </row>
    <row r="7" spans="1:11" ht="16.5" customHeight="1">
      <c r="A7" s="44" t="s">
        <v>45</v>
      </c>
      <c r="H7" s="9">
        <v>43</v>
      </c>
      <c r="I7" s="47" t="s">
        <v>2</v>
      </c>
      <c r="J7" s="47"/>
      <c r="K7" s="47"/>
    </row>
    <row r="8" spans="1:10" ht="15.75">
      <c r="A8" s="2"/>
      <c r="I8" s="4"/>
      <c r="J8" s="3"/>
    </row>
    <row r="9" spans="1:11" ht="15.75">
      <c r="A9" s="76" t="s">
        <v>38</v>
      </c>
      <c r="H9" s="36">
        <v>50</v>
      </c>
      <c r="I9" s="46" t="s">
        <v>58</v>
      </c>
      <c r="J9" s="46"/>
      <c r="K9" s="46"/>
    </row>
    <row r="10" spans="1:10" ht="15.75">
      <c r="A10" s="2"/>
      <c r="I10" s="4"/>
      <c r="J10" s="3"/>
    </row>
    <row r="11" spans="1:11" ht="18">
      <c r="A11" s="49" t="s">
        <v>44</v>
      </c>
      <c r="B11" s="50"/>
      <c r="C11" s="50"/>
      <c r="D11" s="50"/>
      <c r="E11" s="50"/>
      <c r="F11" s="50"/>
      <c r="G11" s="50"/>
      <c r="H11" s="9">
        <f>J39-180</f>
        <v>20</v>
      </c>
      <c r="I11" s="51" t="s">
        <v>39</v>
      </c>
      <c r="J11" s="51"/>
      <c r="K11" s="52"/>
    </row>
    <row r="12" spans="1:11" ht="15.75">
      <c r="A12" s="2"/>
      <c r="I12" s="4"/>
      <c r="J12" s="3"/>
      <c r="K12" s="53"/>
    </row>
    <row r="13" spans="1:11" ht="18">
      <c r="A13" s="54" t="s">
        <v>43</v>
      </c>
      <c r="B13" s="55"/>
      <c r="C13" s="55"/>
      <c r="D13" s="55"/>
      <c r="E13" s="55"/>
      <c r="F13" s="55"/>
      <c r="G13" s="55"/>
      <c r="H13" s="27">
        <f>K39-180</f>
        <v>-20</v>
      </c>
      <c r="I13" s="58" t="s">
        <v>39</v>
      </c>
      <c r="J13" s="58"/>
      <c r="K13" s="59"/>
    </row>
    <row r="14" ht="12.75"/>
    <row r="16" spans="2:8" ht="15.75">
      <c r="B16" s="96" t="s">
        <v>40</v>
      </c>
      <c r="C16" s="96"/>
      <c r="D16" s="27" t="s">
        <v>48</v>
      </c>
      <c r="E16" s="9" t="s">
        <v>49</v>
      </c>
      <c r="F16" s="99">
        <f>H13-H11</f>
        <v>-40</v>
      </c>
      <c r="G16" s="99"/>
      <c r="H16" s="60" t="s">
        <v>39</v>
      </c>
    </row>
    <row r="18" spans="3:6" ht="15.75" customHeight="1">
      <c r="C18" s="97" t="s">
        <v>24</v>
      </c>
      <c r="D18" s="97"/>
      <c r="E18" s="61">
        <f>H5/2^(1/2)</f>
        <v>51.61879502661797</v>
      </c>
      <c r="F18" s="61" t="s">
        <v>30</v>
      </c>
    </row>
    <row r="19" spans="3:6" ht="18">
      <c r="C19" s="98" t="s">
        <v>42</v>
      </c>
      <c r="D19" s="98"/>
      <c r="E19" s="16">
        <f>H7/2^(1/2)</f>
        <v>30.40559159102154</v>
      </c>
      <c r="F19" s="16" t="s">
        <v>30</v>
      </c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8" ht="12.75">
      <c r="A38" s="62"/>
    </row>
    <row r="39" spans="1:12" ht="12.75">
      <c r="A39" s="87">
        <v>0</v>
      </c>
      <c r="B39" s="87">
        <f>$H$7*SIN(2*3.141592*$H$9*A39/1000+(2*3.141592*$H$11/360))</f>
        <v>14.706863228619188</v>
      </c>
      <c r="C39" s="87">
        <f>$H$5*SIN(2*3.141592*$H$9*A39/1000+(2*3.141592*$H$13/360))</f>
        <v>-24.967465481144202</v>
      </c>
      <c r="D39" s="87"/>
      <c r="E39" s="87"/>
      <c r="F39" s="87"/>
      <c r="G39" s="87"/>
      <c r="H39" s="87"/>
      <c r="I39" s="87"/>
      <c r="J39" s="87">
        <v>200</v>
      </c>
      <c r="K39" s="90">
        <v>160</v>
      </c>
      <c r="L39" s="87"/>
    </row>
    <row r="40" spans="1:12" ht="12.75">
      <c r="A40" s="87">
        <v>1</v>
      </c>
      <c r="B40" s="87">
        <f aca="true" t="shared" si="0" ref="B40:B79">$H$7*SIN(2*3.141592*$H$9*A40/1000+(2*3.141592*$H$11/360))</f>
        <v>26.47343876362264</v>
      </c>
      <c r="C40" s="87">
        <f aca="true" t="shared" si="1" ref="C40:C79">$H$5*SIN(2*3.141592*$H$9*A40/1000+(2*3.141592*$H$13/360))</f>
        <v>-2.547662729471571</v>
      </c>
      <c r="D40" s="87"/>
      <c r="E40" s="87"/>
      <c r="F40" s="87"/>
      <c r="G40" s="87"/>
      <c r="H40" s="87"/>
      <c r="I40" s="87"/>
      <c r="J40" s="87"/>
      <c r="K40" s="90"/>
      <c r="L40" s="87"/>
    </row>
    <row r="41" spans="1:12" ht="12.75">
      <c r="A41" s="91">
        <v>2</v>
      </c>
      <c r="B41" s="87">
        <f t="shared" si="0"/>
        <v>35.64861073051872</v>
      </c>
      <c r="C41" s="87">
        <f t="shared" si="1"/>
        <v>20.121522897861276</v>
      </c>
      <c r="D41" s="87"/>
      <c r="E41" s="87"/>
      <c r="F41" s="87"/>
      <c r="G41" s="87"/>
      <c r="H41" s="87"/>
      <c r="I41" s="87"/>
      <c r="J41" s="87"/>
      <c r="K41" s="90"/>
      <c r="L41" s="87"/>
    </row>
    <row r="42" spans="1:12" ht="12.75">
      <c r="A42" s="87">
        <v>3</v>
      </c>
      <c r="B42" s="87">
        <f t="shared" si="0"/>
        <v>41.33424974062804</v>
      </c>
      <c r="C42" s="87">
        <f t="shared" si="1"/>
        <v>40.82107448184793</v>
      </c>
      <c r="D42" s="87"/>
      <c r="E42" s="87"/>
      <c r="F42" s="87"/>
      <c r="G42" s="87"/>
      <c r="H42" s="87"/>
      <c r="I42" s="87"/>
      <c r="J42" s="87"/>
      <c r="K42" s="90"/>
      <c r="L42" s="87"/>
    </row>
    <row r="43" spans="1:12" ht="12.75">
      <c r="A43" s="87">
        <v>4</v>
      </c>
      <c r="B43" s="87">
        <f t="shared" si="0"/>
        <v>42.97380606313084</v>
      </c>
      <c r="C43" s="87">
        <f t="shared" si="1"/>
        <v>57.52477652733049</v>
      </c>
      <c r="D43" s="87"/>
      <c r="E43" s="87"/>
      <c r="F43" s="87"/>
      <c r="G43" s="87"/>
      <c r="H43" s="87"/>
      <c r="I43" s="87"/>
      <c r="J43" s="87"/>
      <c r="K43" s="90"/>
      <c r="L43" s="87"/>
    </row>
    <row r="44" spans="1:12" ht="12.75">
      <c r="A44" s="87">
        <v>5</v>
      </c>
      <c r="B44" s="87">
        <f t="shared" si="0"/>
        <v>40.40678856794827</v>
      </c>
      <c r="C44" s="87">
        <f t="shared" si="1"/>
        <v>68.59755497129204</v>
      </c>
      <c r="D44" s="87"/>
      <c r="E44" s="87"/>
      <c r="F44" s="87"/>
      <c r="G44" s="87"/>
      <c r="H44" s="87"/>
      <c r="I44" s="87"/>
      <c r="J44" s="87"/>
      <c r="K44" s="90"/>
      <c r="L44" s="87"/>
    </row>
    <row r="45" spans="1:12" ht="12.75">
      <c r="A45" s="87">
        <v>6</v>
      </c>
      <c r="B45" s="87">
        <f t="shared" si="0"/>
        <v>33.88447470927912</v>
      </c>
      <c r="C45" s="87">
        <f t="shared" si="1"/>
        <v>72.95552955832832</v>
      </c>
      <c r="D45" s="87"/>
      <c r="E45" s="87"/>
      <c r="F45" s="87"/>
      <c r="G45" s="87"/>
      <c r="H45" s="87"/>
      <c r="I45" s="87"/>
      <c r="J45" s="87"/>
      <c r="K45" s="90"/>
      <c r="L45" s="87"/>
    </row>
    <row r="46" spans="1:12" ht="12.75">
      <c r="A46" s="87">
        <v>7</v>
      </c>
      <c r="B46" s="87">
        <f t="shared" si="0"/>
        <v>24.04531374777991</v>
      </c>
      <c r="C46" s="87">
        <f t="shared" si="1"/>
        <v>70.17211154810215</v>
      </c>
      <c r="D46" s="87"/>
      <c r="E46" s="87"/>
      <c r="F46" s="87"/>
      <c r="G46" s="87"/>
      <c r="H46" s="87"/>
      <c r="I46" s="87"/>
      <c r="J46" s="87"/>
      <c r="K46" s="90"/>
      <c r="L46" s="87"/>
    </row>
    <row r="47" spans="1:12" ht="12.75">
      <c r="A47" s="87">
        <v>8</v>
      </c>
      <c r="B47" s="87">
        <f t="shared" si="0"/>
        <v>11.852430914383959</v>
      </c>
      <c r="C47" s="87">
        <f t="shared" si="1"/>
        <v>60.51976117623453</v>
      </c>
      <c r="D47" s="87"/>
      <c r="E47" s="87"/>
      <c r="F47" s="87"/>
      <c r="G47" s="87"/>
      <c r="H47" s="87"/>
      <c r="I47" s="87"/>
      <c r="J47" s="87"/>
      <c r="K47" s="90"/>
      <c r="L47" s="87"/>
    </row>
    <row r="48" spans="1:12" ht="12.75">
      <c r="A48" s="87">
        <v>9</v>
      </c>
      <c r="B48" s="87">
        <f t="shared" si="0"/>
        <v>-1.5006499588860653</v>
      </c>
      <c r="C48" s="87">
        <f t="shared" si="1"/>
        <v>44.943317359105706</v>
      </c>
      <c r="D48" s="87"/>
      <c r="E48" s="87"/>
      <c r="F48" s="87"/>
      <c r="G48" s="87"/>
      <c r="H48" s="87"/>
      <c r="I48" s="87"/>
      <c r="J48" s="87"/>
      <c r="K48" s="90"/>
      <c r="L48" s="87"/>
    </row>
    <row r="49" spans="1:12" ht="12.75">
      <c r="A49" s="87">
        <v>10</v>
      </c>
      <c r="B49" s="87">
        <f t="shared" si="0"/>
        <v>-14.706836819154608</v>
      </c>
      <c r="C49" s="87">
        <f t="shared" si="1"/>
        <v>24.967510315805956</v>
      </c>
      <c r="D49" s="87"/>
      <c r="E49" s="87"/>
      <c r="F49" s="87"/>
      <c r="G49" s="87"/>
      <c r="H49" s="87"/>
      <c r="I49" s="87"/>
      <c r="J49" s="87"/>
      <c r="K49" s="90"/>
      <c r="L49" s="87"/>
    </row>
    <row r="50" spans="1:12" ht="12.75">
      <c r="A50" s="87">
        <v>11</v>
      </c>
      <c r="B50" s="87">
        <f t="shared" si="0"/>
        <v>-26.473416617075834</v>
      </c>
      <c r="C50" s="87">
        <f t="shared" si="1"/>
        <v>2.5477104124610186</v>
      </c>
      <c r="D50" s="87"/>
      <c r="E50" s="87"/>
      <c r="F50" s="87"/>
      <c r="G50" s="87"/>
      <c r="H50" s="87"/>
      <c r="I50" s="87"/>
      <c r="J50" s="87"/>
      <c r="K50" s="90"/>
      <c r="L50" s="87"/>
    </row>
    <row r="51" spans="1:12" ht="12.75">
      <c r="A51" s="87">
        <v>12</v>
      </c>
      <c r="B51" s="87">
        <f t="shared" si="0"/>
        <v>-35.648595014747066</v>
      </c>
      <c r="C51" s="87">
        <f t="shared" si="1"/>
        <v>-20.121477034085384</v>
      </c>
      <c r="D51" s="87"/>
      <c r="E51" s="87"/>
      <c r="F51" s="87"/>
      <c r="G51" s="87"/>
      <c r="H51" s="87"/>
      <c r="I51" s="87"/>
      <c r="J51" s="87"/>
      <c r="K51" s="90"/>
      <c r="L51" s="87"/>
    </row>
    <row r="52" spans="1:12" ht="12.75">
      <c r="A52" s="87">
        <v>13</v>
      </c>
      <c r="B52" s="87">
        <f t="shared" si="0"/>
        <v>-41.33424199400016</v>
      </c>
      <c r="C52" s="87">
        <f t="shared" si="1"/>
        <v>-40.82103492674971</v>
      </c>
      <c r="D52" s="87"/>
      <c r="E52" s="87"/>
      <c r="F52" s="87"/>
      <c r="G52" s="87"/>
      <c r="H52" s="87"/>
      <c r="I52" s="87"/>
      <c r="J52" s="87"/>
      <c r="K52" s="90"/>
      <c r="L52" s="87"/>
    </row>
    <row r="53" spans="1:12" ht="12.75">
      <c r="A53" s="87">
        <v>14</v>
      </c>
      <c r="B53" s="87">
        <f t="shared" si="0"/>
        <v>-42.97380704394033</v>
      </c>
      <c r="C53" s="87">
        <f t="shared" si="1"/>
        <v>-57.524747152836994</v>
      </c>
      <c r="D53" s="87"/>
      <c r="E53" s="87"/>
      <c r="F53" s="87"/>
      <c r="G53" s="87"/>
      <c r="H53" s="87"/>
      <c r="I53" s="87"/>
      <c r="J53" s="87"/>
      <c r="K53" s="90"/>
      <c r="L53" s="87"/>
    </row>
    <row r="54" spans="1:12" ht="12.75">
      <c r="A54" s="87">
        <v>15</v>
      </c>
      <c r="B54" s="87">
        <f t="shared" si="0"/>
        <v>-40.40679818018671</v>
      </c>
      <c r="C54" s="87">
        <f t="shared" si="1"/>
        <v>-68.59753865278213</v>
      </c>
      <c r="D54" s="87"/>
      <c r="E54" s="87"/>
      <c r="F54" s="87"/>
      <c r="G54" s="87"/>
      <c r="H54" s="87"/>
      <c r="I54" s="87"/>
      <c r="J54" s="87"/>
      <c r="K54" s="90"/>
      <c r="L54" s="87"/>
    </row>
    <row r="55" spans="1:12" ht="12.75">
      <c r="A55" s="87">
        <v>16</v>
      </c>
      <c r="B55" s="87">
        <f t="shared" si="0"/>
        <v>-33.884492012034016</v>
      </c>
      <c r="C55" s="87">
        <f t="shared" si="1"/>
        <v>-72.9555278931708</v>
      </c>
      <c r="D55" s="87"/>
      <c r="E55" s="87"/>
      <c r="F55" s="87"/>
      <c r="G55" s="87"/>
      <c r="H55" s="87"/>
      <c r="I55" s="87"/>
      <c r="J55" s="87"/>
      <c r="K55" s="90"/>
      <c r="L55" s="87"/>
    </row>
    <row r="56" spans="1:12" ht="12.75">
      <c r="A56" s="87">
        <v>17</v>
      </c>
      <c r="B56" s="87">
        <f t="shared" si="0"/>
        <v>-24.045337047337753</v>
      </c>
      <c r="C56" s="87">
        <f t="shared" si="1"/>
        <v>-70.17212469929416</v>
      </c>
      <c r="D56" s="87"/>
      <c r="E56" s="87"/>
      <c r="F56" s="87"/>
      <c r="G56" s="87"/>
      <c r="H56" s="87"/>
      <c r="I56" s="87"/>
      <c r="J56" s="87"/>
      <c r="K56" s="90"/>
      <c r="L56" s="87"/>
    </row>
    <row r="57" spans="1:12" ht="12.75">
      <c r="A57" s="87">
        <v>18</v>
      </c>
      <c r="B57" s="87">
        <f t="shared" si="0"/>
        <v>-11.852457930022632</v>
      </c>
      <c r="C57" s="87">
        <f t="shared" si="1"/>
        <v>-60.51978785644631</v>
      </c>
      <c r="D57" s="87"/>
      <c r="E57" s="87"/>
      <c r="F57" s="87"/>
      <c r="G57" s="87"/>
      <c r="H57" s="87"/>
      <c r="I57" s="87"/>
      <c r="J57" s="87"/>
      <c r="K57" s="90"/>
      <c r="L57" s="87"/>
    </row>
    <row r="58" spans="1:12" ht="12.75">
      <c r="A58" s="87">
        <v>19</v>
      </c>
      <c r="B58" s="87">
        <f t="shared" si="0"/>
        <v>1.5006218716444306</v>
      </c>
      <c r="C58" s="87">
        <f t="shared" si="1"/>
        <v>-44.94335495669326</v>
      </c>
      <c r="D58" s="87"/>
      <c r="E58" s="87"/>
      <c r="F58" s="87"/>
      <c r="G58" s="87"/>
      <c r="H58" s="87"/>
      <c r="I58" s="87"/>
      <c r="J58" s="87"/>
      <c r="K58" s="90"/>
      <c r="L58" s="87"/>
    </row>
    <row r="59" spans="1:12" ht="12.75">
      <c r="A59" s="87">
        <v>20</v>
      </c>
      <c r="B59" s="87">
        <f t="shared" si="0"/>
        <v>14.706810409683746</v>
      </c>
      <c r="C59" s="87">
        <f t="shared" si="1"/>
        <v>-24.967555150457052</v>
      </c>
      <c r="D59" s="87"/>
      <c r="E59" s="87"/>
      <c r="F59" s="87"/>
      <c r="G59" s="87"/>
      <c r="H59" s="87"/>
      <c r="I59" s="87"/>
      <c r="J59" s="87"/>
      <c r="K59" s="90"/>
      <c r="L59" s="87"/>
    </row>
    <row r="60" spans="1:12" ht="12.75">
      <c r="A60" s="87">
        <v>21</v>
      </c>
      <c r="B60" s="87">
        <f t="shared" si="0"/>
        <v>26.473394470517697</v>
      </c>
      <c r="C60" s="87">
        <f t="shared" si="1"/>
        <v>-2.5477580954494305</v>
      </c>
      <c r="D60" s="87"/>
      <c r="E60" s="87"/>
      <c r="F60" s="87"/>
      <c r="G60" s="87"/>
      <c r="H60" s="87"/>
      <c r="I60" s="87"/>
      <c r="J60" s="87"/>
      <c r="K60" s="90"/>
      <c r="L60" s="87"/>
    </row>
    <row r="61" spans="1:12" ht="12.75">
      <c r="A61" s="87">
        <v>22</v>
      </c>
      <c r="B61" s="87">
        <f t="shared" si="0"/>
        <v>35.64857929896022</v>
      </c>
      <c r="C61" s="87">
        <f t="shared" si="1"/>
        <v>20.12143117030098</v>
      </c>
      <c r="D61" s="87"/>
      <c r="E61" s="87"/>
      <c r="F61" s="87"/>
      <c r="G61" s="87"/>
      <c r="H61" s="87"/>
      <c r="I61" s="87"/>
      <c r="J61" s="87"/>
      <c r="K61" s="90"/>
      <c r="L61" s="87"/>
    </row>
    <row r="62" spans="1:12" ht="12.75">
      <c r="A62" s="87">
        <v>23</v>
      </c>
      <c r="B62" s="87">
        <f t="shared" si="0"/>
        <v>41.334234247354644</v>
      </c>
      <c r="C62" s="87">
        <f t="shared" si="1"/>
        <v>40.82099537163413</v>
      </c>
      <c r="D62" s="87"/>
      <c r="E62" s="87"/>
      <c r="F62" s="87"/>
      <c r="G62" s="87"/>
      <c r="H62" s="87"/>
      <c r="I62" s="87"/>
      <c r="J62" s="87"/>
      <c r="K62" s="90"/>
      <c r="L62" s="87"/>
    </row>
    <row r="63" spans="1:12" ht="12.75">
      <c r="A63" s="87">
        <v>24</v>
      </c>
      <c r="B63" s="87">
        <f t="shared" si="0"/>
        <v>42.973808024731476</v>
      </c>
      <c r="C63" s="87">
        <f t="shared" si="1"/>
        <v>57.52471777831889</v>
      </c>
      <c r="D63" s="87"/>
      <c r="E63" s="87"/>
      <c r="F63" s="87"/>
      <c r="G63" s="87"/>
      <c r="H63" s="87"/>
      <c r="I63" s="87"/>
      <c r="J63" s="87"/>
      <c r="K63" s="90"/>
      <c r="L63" s="87"/>
    </row>
    <row r="64" spans="1:12" ht="12.75">
      <c r="A64" s="87">
        <v>25</v>
      </c>
      <c r="B64" s="87">
        <f t="shared" si="0"/>
        <v>40.40680779240788</v>
      </c>
      <c r="C64" s="87">
        <f t="shared" si="1"/>
        <v>68.59752233424292</v>
      </c>
      <c r="D64" s="87"/>
      <c r="E64" s="87"/>
      <c r="F64" s="87"/>
      <c r="G64" s="87"/>
      <c r="H64" s="87"/>
      <c r="I64" s="87"/>
      <c r="J64" s="87"/>
      <c r="K64" s="90"/>
      <c r="L64" s="87"/>
    </row>
    <row r="65" spans="1:12" ht="12.75">
      <c r="A65" s="87">
        <v>26</v>
      </c>
      <c r="B65" s="87">
        <f t="shared" si="0"/>
        <v>33.884509314774455</v>
      </c>
      <c r="C65" s="87">
        <f t="shared" si="1"/>
        <v>72.9555262279821</v>
      </c>
      <c r="D65" s="87"/>
      <c r="E65" s="87"/>
      <c r="F65" s="87"/>
      <c r="G65" s="87"/>
      <c r="H65" s="87"/>
      <c r="I65" s="87"/>
      <c r="J65" s="87"/>
      <c r="K65" s="90"/>
      <c r="L65" s="87"/>
    </row>
    <row r="66" spans="1:12" ht="12.75">
      <c r="A66" s="87">
        <v>27</v>
      </c>
      <c r="B66" s="87">
        <f t="shared" si="0"/>
        <v>24.04536034688535</v>
      </c>
      <c r="C66" s="87">
        <f t="shared" si="1"/>
        <v>70.17213785045621</v>
      </c>
      <c r="D66" s="87"/>
      <c r="E66" s="87"/>
      <c r="F66" s="87"/>
      <c r="G66" s="87"/>
      <c r="H66" s="87"/>
      <c r="I66" s="87"/>
      <c r="J66" s="87"/>
      <c r="K66" s="90"/>
      <c r="L66" s="87"/>
    </row>
    <row r="67" spans="1:12" ht="12.75">
      <c r="A67" s="87">
        <v>28</v>
      </c>
      <c r="B67" s="87">
        <f t="shared" si="0"/>
        <v>11.85248494565624</v>
      </c>
      <c r="C67" s="87">
        <f t="shared" si="1"/>
        <v>60.519814536632225</v>
      </c>
      <c r="D67" s="87"/>
      <c r="E67" s="87"/>
      <c r="F67" s="87"/>
      <c r="G67" s="87"/>
      <c r="H67" s="87"/>
      <c r="I67" s="87"/>
      <c r="J67" s="87"/>
      <c r="K67" s="90"/>
      <c r="L67" s="87"/>
    </row>
    <row r="68" spans="1:12" ht="12.75">
      <c r="A68" s="87">
        <v>29</v>
      </c>
      <c r="B68" s="87">
        <f t="shared" si="0"/>
        <v>-1.50059378440206</v>
      </c>
      <c r="C68" s="87">
        <f t="shared" si="1"/>
        <v>44.943392554261756</v>
      </c>
      <c r="D68" s="87"/>
      <c r="E68" s="87"/>
      <c r="F68" s="87"/>
      <c r="G68" s="87"/>
      <c r="H68" s="87"/>
      <c r="I68" s="87"/>
      <c r="J68" s="87"/>
      <c r="K68" s="90"/>
      <c r="L68" s="87"/>
    </row>
    <row r="69" spans="1:12" ht="12.75">
      <c r="A69" s="87">
        <v>30</v>
      </c>
      <c r="B69" s="87">
        <f t="shared" si="0"/>
        <v>-14.706784000206566</v>
      </c>
      <c r="C69" s="87">
        <f t="shared" si="1"/>
        <v>24.967599985097543</v>
      </c>
      <c r="D69" s="87"/>
      <c r="E69" s="87"/>
      <c r="F69" s="87"/>
      <c r="G69" s="87"/>
      <c r="H69" s="87"/>
      <c r="I69" s="87"/>
      <c r="J69" s="87"/>
      <c r="K69" s="90"/>
      <c r="L69" s="87"/>
    </row>
    <row r="70" spans="1:12" ht="12.75">
      <c r="A70" s="87">
        <v>31</v>
      </c>
      <c r="B70" s="87">
        <f t="shared" si="0"/>
        <v>-26.47337232394827</v>
      </c>
      <c r="C70" s="87">
        <f t="shared" si="1"/>
        <v>2.5478057784367216</v>
      </c>
      <c r="D70" s="87"/>
      <c r="E70" s="87"/>
      <c r="F70" s="87"/>
      <c r="G70" s="87"/>
      <c r="H70" s="87"/>
      <c r="I70" s="87"/>
      <c r="J70" s="87"/>
      <c r="K70" s="90"/>
      <c r="L70" s="87"/>
    </row>
    <row r="71" spans="1:12" ht="12.75">
      <c r="A71" s="87">
        <v>32</v>
      </c>
      <c r="B71" s="87">
        <f t="shared" si="0"/>
        <v>-35.64856358315809</v>
      </c>
      <c r="C71" s="87">
        <f t="shared" si="1"/>
        <v>-20.1213853065078</v>
      </c>
      <c r="D71" s="87"/>
      <c r="E71" s="87"/>
      <c r="F71" s="87"/>
      <c r="G71" s="87"/>
      <c r="H71" s="87"/>
      <c r="I71" s="87"/>
      <c r="J71" s="87"/>
      <c r="K71" s="90"/>
      <c r="L71" s="87"/>
    </row>
    <row r="72" spans="1:12" ht="12.75">
      <c r="A72" s="87">
        <v>33</v>
      </c>
      <c r="B72" s="87">
        <f t="shared" si="0"/>
        <v>-41.33422650069146</v>
      </c>
      <c r="C72" s="87">
        <f t="shared" si="1"/>
        <v>-40.82095581650103</v>
      </c>
      <c r="D72" s="87"/>
      <c r="E72" s="87"/>
      <c r="F72" s="87"/>
      <c r="G72" s="87"/>
      <c r="H72" s="87"/>
      <c r="I72" s="87"/>
      <c r="J72" s="87"/>
      <c r="K72" s="90"/>
      <c r="L72" s="87"/>
    </row>
    <row r="73" spans="1:12" ht="12.75">
      <c r="A73" s="87">
        <v>34</v>
      </c>
      <c r="B73" s="87">
        <f t="shared" si="0"/>
        <v>-42.97380900550425</v>
      </c>
      <c r="C73" s="87">
        <f t="shared" si="1"/>
        <v>-57.52468840377629</v>
      </c>
      <c r="D73" s="87"/>
      <c r="E73" s="87"/>
      <c r="F73" s="87"/>
      <c r="G73" s="87"/>
      <c r="H73" s="87"/>
      <c r="I73" s="87"/>
      <c r="J73" s="87"/>
      <c r="K73" s="90"/>
      <c r="L73" s="87"/>
    </row>
    <row r="74" spans="1:12" ht="12.75">
      <c r="A74" s="87">
        <v>35</v>
      </c>
      <c r="B74" s="87">
        <f t="shared" si="0"/>
        <v>-40.40681740461181</v>
      </c>
      <c r="C74" s="87">
        <f t="shared" si="1"/>
        <v>-68.5975060156744</v>
      </c>
      <c r="D74" s="87"/>
      <c r="E74" s="87"/>
      <c r="F74" s="87"/>
      <c r="G74" s="87"/>
      <c r="H74" s="87"/>
      <c r="I74" s="87"/>
      <c r="J74" s="87"/>
      <c r="K74" s="90"/>
      <c r="L74" s="87"/>
    </row>
    <row r="75" spans="1:12" ht="12.75">
      <c r="A75" s="87">
        <v>36</v>
      </c>
      <c r="B75" s="87">
        <f t="shared" si="0"/>
        <v>-33.88452661750037</v>
      </c>
      <c r="C75" s="87">
        <f t="shared" si="1"/>
        <v>-72.95552456276226</v>
      </c>
      <c r="D75" s="87"/>
      <c r="E75" s="87"/>
      <c r="F75" s="87"/>
      <c r="G75" s="87"/>
      <c r="H75" s="87"/>
      <c r="I75" s="87"/>
      <c r="J75" s="87"/>
      <c r="K75" s="90"/>
      <c r="L75" s="87"/>
    </row>
    <row r="76" spans="1:12" ht="12.75">
      <c r="A76" s="87">
        <v>37</v>
      </c>
      <c r="B76" s="87">
        <f t="shared" si="0"/>
        <v>-24.045383646422614</v>
      </c>
      <c r="C76" s="87">
        <f t="shared" si="1"/>
        <v>-70.17215100158826</v>
      </c>
      <c r="D76" s="87"/>
      <c r="E76" s="87"/>
      <c r="F76" s="87"/>
      <c r="G76" s="87"/>
      <c r="H76" s="87"/>
      <c r="I76" s="87"/>
      <c r="J76" s="87"/>
      <c r="K76" s="90"/>
      <c r="L76" s="87"/>
    </row>
    <row r="77" spans="1:12" ht="12.75">
      <c r="A77" s="87">
        <v>38</v>
      </c>
      <c r="B77" s="87">
        <f t="shared" si="0"/>
        <v>-11.852511961284748</v>
      </c>
      <c r="C77" s="87">
        <f t="shared" si="1"/>
        <v>-60.51984121679225</v>
      </c>
      <c r="D77" s="87"/>
      <c r="E77" s="87"/>
      <c r="F77" s="87"/>
      <c r="G77" s="87"/>
      <c r="H77" s="87"/>
      <c r="I77" s="87"/>
      <c r="J77" s="87"/>
      <c r="K77" s="90"/>
      <c r="L77" s="87"/>
    </row>
    <row r="78" spans="1:12" ht="12.75">
      <c r="A78" s="91">
        <v>39</v>
      </c>
      <c r="B78" s="87">
        <f t="shared" si="0"/>
        <v>1.5005656971591625</v>
      </c>
      <c r="C78" s="87">
        <f t="shared" si="1"/>
        <v>-44.9434301518109</v>
      </c>
      <c r="D78" s="87"/>
      <c r="E78" s="87"/>
      <c r="F78" s="87"/>
      <c r="G78" s="87"/>
      <c r="H78" s="87"/>
      <c r="I78" s="87"/>
      <c r="J78" s="87"/>
      <c r="K78" s="90"/>
      <c r="L78" s="87"/>
    </row>
    <row r="79" spans="1:12" ht="12.75">
      <c r="A79" s="87">
        <v>40</v>
      </c>
      <c r="B79" s="87">
        <f t="shared" si="0"/>
        <v>14.706757590723175</v>
      </c>
      <c r="C79" s="87">
        <f t="shared" si="1"/>
        <v>-24.967644819727244</v>
      </c>
      <c r="D79" s="87"/>
      <c r="E79" s="87"/>
      <c r="F79" s="87"/>
      <c r="G79" s="87"/>
      <c r="H79" s="87"/>
      <c r="I79" s="87"/>
      <c r="J79" s="87"/>
      <c r="K79" s="90"/>
      <c r="L79" s="87"/>
    </row>
    <row r="80" spans="1:12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90"/>
      <c r="L80" s="87"/>
    </row>
    <row r="81" spans="1:12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90"/>
      <c r="L81" s="87"/>
    </row>
    <row r="82" spans="1:12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90"/>
      <c r="L82" s="87"/>
    </row>
    <row r="83" spans="1:12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90"/>
      <c r="L83" s="87"/>
    </row>
    <row r="84" spans="1:12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90"/>
      <c r="L84" s="87"/>
    </row>
    <row r="85" spans="1:12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90"/>
      <c r="L85" s="87"/>
    </row>
    <row r="86" spans="1:12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90"/>
      <c r="L86" s="87"/>
    </row>
    <row r="87" spans="1:12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90"/>
      <c r="L87" s="87"/>
    </row>
    <row r="88" spans="1:12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90"/>
      <c r="L88" s="87"/>
    </row>
    <row r="89" spans="1:12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90"/>
      <c r="L89" s="87"/>
    </row>
    <row r="90" spans="1:12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90"/>
      <c r="L90" s="87"/>
    </row>
    <row r="91" spans="1:12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90"/>
      <c r="L91" s="87"/>
    </row>
    <row r="92" spans="1:12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90"/>
      <c r="L92" s="87"/>
    </row>
    <row r="93" spans="1:12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90"/>
      <c r="L93" s="87"/>
    </row>
    <row r="94" spans="1:12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90"/>
      <c r="L94" s="87"/>
    </row>
    <row r="95" spans="1:12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90"/>
      <c r="L95" s="87"/>
    </row>
  </sheetData>
  <mergeCells count="4">
    <mergeCell ref="C18:D18"/>
    <mergeCell ref="C19:D19"/>
    <mergeCell ref="F16:G16"/>
    <mergeCell ref="B16:C16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527"/>
  <sheetViews>
    <sheetView showGridLines="0" showRowColHeaders="0" workbookViewId="0" topLeftCell="A1">
      <selection activeCell="Q18" sqref="Q18"/>
    </sheetView>
  </sheetViews>
  <sheetFormatPr defaultColWidth="9.140625" defaultRowHeight="12.75"/>
  <cols>
    <col min="1" max="1" width="6.140625" style="0" customWidth="1"/>
    <col min="2" max="2" width="4.140625" style="0" customWidth="1"/>
    <col min="3" max="3" width="7.00390625" style="0" customWidth="1"/>
    <col min="4" max="4" width="6.421875" style="0" customWidth="1"/>
    <col min="5" max="5" width="3.421875" style="0" customWidth="1"/>
    <col min="6" max="6" width="2.421875" style="0" customWidth="1"/>
    <col min="7" max="7" width="3.28125" style="0" customWidth="1"/>
    <col min="8" max="8" width="4.140625" style="0" customWidth="1"/>
    <col min="9" max="9" width="2.421875" style="0" customWidth="1"/>
    <col min="10" max="10" width="2.8515625" style="0" customWidth="1"/>
    <col min="11" max="11" width="6.8515625" style="0" customWidth="1"/>
    <col min="13" max="13" width="5.28125" style="0" customWidth="1"/>
    <col min="14" max="14" width="4.7109375" style="0" customWidth="1"/>
    <col min="15" max="15" width="5.7109375" style="0" customWidth="1"/>
    <col min="16" max="16" width="4.57421875" style="0" customWidth="1"/>
  </cols>
  <sheetData>
    <row r="1" ht="9" customHeight="1"/>
    <row r="2" spans="4:23" ht="17.25" customHeight="1">
      <c r="D2" s="34">
        <f>D6/C12</f>
        <v>1.644434374852436</v>
      </c>
      <c r="E2" s="9" t="s">
        <v>30</v>
      </c>
      <c r="K2" s="5" t="s">
        <v>6</v>
      </c>
      <c r="L2" s="72">
        <f>A12</f>
        <v>10</v>
      </c>
      <c r="M2" s="6" t="s">
        <v>11</v>
      </c>
      <c r="N2" s="6" t="s">
        <v>7</v>
      </c>
      <c r="O2" s="7">
        <f>D12</f>
        <v>50</v>
      </c>
      <c r="P2" s="6" t="s">
        <v>8</v>
      </c>
      <c r="U2" s="84" t="s">
        <v>14</v>
      </c>
      <c r="V2" s="85">
        <f>D2*D6*COS(3.141592*(0/180))</f>
        <v>11.627906976744184</v>
      </c>
      <c r="W2" s="68" t="s">
        <v>15</v>
      </c>
    </row>
    <row r="3" spans="4:23" ht="3.75" customHeight="1">
      <c r="D3" s="2" t="s">
        <v>2</v>
      </c>
      <c r="L3" s="56"/>
      <c r="N3" s="4"/>
      <c r="U3" s="83"/>
      <c r="V3" s="78"/>
      <c r="W3" s="77"/>
    </row>
    <row r="4" spans="9:23" ht="15" customHeight="1">
      <c r="I4" s="3"/>
      <c r="K4" s="8" t="s">
        <v>10</v>
      </c>
      <c r="L4" s="57">
        <f>L2/C12</f>
        <v>2.3255813953488373</v>
      </c>
      <c r="M4" s="9" t="s">
        <v>11</v>
      </c>
      <c r="N4" s="9" t="s">
        <v>7</v>
      </c>
      <c r="O4" s="9">
        <f>D12</f>
        <v>50</v>
      </c>
      <c r="P4" s="9" t="s">
        <v>28</v>
      </c>
      <c r="Q4" s="9"/>
      <c r="U4" s="22" t="s">
        <v>17</v>
      </c>
      <c r="V4" s="25">
        <f>D6*D2</f>
        <v>11.627906976744184</v>
      </c>
      <c r="W4" s="23" t="s">
        <v>19</v>
      </c>
    </row>
    <row r="5" spans="8:9" ht="20.25" customHeight="1">
      <c r="H5" s="108" t="s">
        <v>59</v>
      </c>
      <c r="I5" s="108"/>
    </row>
    <row r="6" spans="1:9" ht="18.75" customHeight="1">
      <c r="A6" s="101" t="s">
        <v>0</v>
      </c>
      <c r="B6" s="101"/>
      <c r="D6" s="27">
        <f>A12/(2^(1/2))</f>
        <v>7.071067811865475</v>
      </c>
      <c r="E6" s="27" t="s">
        <v>1</v>
      </c>
      <c r="F6" s="4"/>
      <c r="G6" s="4"/>
      <c r="H6" s="67">
        <f>C12</f>
        <v>4.3</v>
      </c>
      <c r="I6" s="68" t="s">
        <v>29</v>
      </c>
    </row>
    <row r="7" ht="9" customHeight="1"/>
    <row r="11" spans="1:4" ht="12.75">
      <c r="A11" s="100" t="s">
        <v>3</v>
      </c>
      <c r="B11" s="100"/>
      <c r="C11" s="2" t="s">
        <v>4</v>
      </c>
      <c r="D11" s="2" t="s">
        <v>5</v>
      </c>
    </row>
    <row r="12" spans="1:4" ht="12.75">
      <c r="A12" s="100">
        <f>10-A44</f>
        <v>10</v>
      </c>
      <c r="B12" s="100"/>
      <c r="C12" s="2">
        <f>10-C44*0.1</f>
        <v>4.3</v>
      </c>
      <c r="D12" s="2">
        <f>100-D44*1</f>
        <v>50</v>
      </c>
    </row>
    <row r="13" spans="6:9" ht="15">
      <c r="F13" s="103" t="s">
        <v>31</v>
      </c>
      <c r="G13" s="103"/>
      <c r="H13" s="106"/>
      <c r="I13" s="106"/>
    </row>
    <row r="16" spans="6:9" ht="15.75">
      <c r="F16" s="104" t="s">
        <v>32</v>
      </c>
      <c r="G16" s="104"/>
      <c r="H16" s="107"/>
      <c r="I16" s="107"/>
    </row>
    <row r="19" spans="6:9" ht="15.75">
      <c r="F19" s="105" t="s">
        <v>13</v>
      </c>
      <c r="G19" s="105"/>
      <c r="H19" s="107"/>
      <c r="I19" s="107"/>
    </row>
    <row r="20" spans="5:10" ht="15.75">
      <c r="E20" s="102">
        <f>L47</f>
        <v>11.627906976744184</v>
      </c>
      <c r="F20" s="102"/>
      <c r="G20" s="102"/>
      <c r="H20" s="42" t="s">
        <v>15</v>
      </c>
      <c r="I20" s="42"/>
      <c r="J20" s="42"/>
    </row>
    <row r="25" ht="12.75">
      <c r="D25" s="3"/>
    </row>
    <row r="26" spans="1:4" ht="12.75">
      <c r="A26" s="3"/>
      <c r="B26" s="3"/>
      <c r="C26" s="3"/>
      <c r="D26" s="3"/>
    </row>
    <row r="27" spans="1:7" ht="12.75">
      <c r="A27" s="3"/>
      <c r="B27" s="3"/>
      <c r="C27" s="3"/>
      <c r="D27" s="3"/>
      <c r="E27" s="28"/>
      <c r="F27" s="28"/>
      <c r="G27" s="29"/>
    </row>
    <row r="28" spans="1:7" ht="12.75">
      <c r="A28" s="3"/>
      <c r="B28" s="3"/>
      <c r="C28" s="3"/>
      <c r="D28" s="3"/>
      <c r="E28" s="28"/>
      <c r="F28" s="28"/>
      <c r="G28" s="29"/>
    </row>
    <row r="29" spans="1:7" ht="12.75">
      <c r="A29" s="3"/>
      <c r="B29" s="3"/>
      <c r="C29" s="3"/>
      <c r="D29" s="3"/>
      <c r="E29" s="28"/>
      <c r="F29" s="28"/>
      <c r="G29" s="29"/>
    </row>
    <row r="30" spans="1:7" ht="12.75">
      <c r="A30" s="3"/>
      <c r="B30" s="3"/>
      <c r="C30" s="3"/>
      <c r="D30" s="3"/>
      <c r="E30" s="28"/>
      <c r="F30" s="28"/>
      <c r="G30" s="29"/>
    </row>
    <row r="31" spans="1:7" ht="12.75">
      <c r="A31" s="3"/>
      <c r="B31" s="3"/>
      <c r="C31" s="3"/>
      <c r="D31" s="3"/>
      <c r="E31" s="28"/>
      <c r="F31" s="28"/>
      <c r="G31" s="29"/>
    </row>
    <row r="32" spans="1:7" ht="12.75">
      <c r="A32" s="3"/>
      <c r="B32" s="3"/>
      <c r="C32" s="3"/>
      <c r="D32" s="3"/>
      <c r="E32" s="28"/>
      <c r="F32" s="28"/>
      <c r="G32" s="29"/>
    </row>
    <row r="33" spans="1:7" ht="12.75">
      <c r="A33" s="3"/>
      <c r="B33" s="3"/>
      <c r="C33" s="3"/>
      <c r="D33" s="3"/>
      <c r="E33" s="28"/>
      <c r="F33" s="28"/>
      <c r="G33" s="29"/>
    </row>
    <row r="34" spans="1:7" ht="12.75">
      <c r="A34" s="3"/>
      <c r="B34" s="3"/>
      <c r="C34" s="3"/>
      <c r="D34" s="3"/>
      <c r="E34" s="28"/>
      <c r="F34" s="28"/>
      <c r="G34" s="29"/>
    </row>
    <row r="35" spans="1:7" ht="12.75">
      <c r="A35" s="3"/>
      <c r="B35" s="3"/>
      <c r="C35" s="3"/>
      <c r="D35" s="3"/>
      <c r="E35" s="28"/>
      <c r="F35" s="28"/>
      <c r="G35" s="29"/>
    </row>
    <row r="36" spans="1:7" ht="12.75">
      <c r="A36" s="3"/>
      <c r="B36" s="3"/>
      <c r="C36" s="3"/>
      <c r="D36" s="3"/>
      <c r="E36" s="28"/>
      <c r="F36" s="28"/>
      <c r="G36" s="29"/>
    </row>
    <row r="37" spans="1:7" ht="12.75">
      <c r="A37" s="3"/>
      <c r="B37" s="3"/>
      <c r="C37" s="3"/>
      <c r="D37" s="3"/>
      <c r="E37" s="28"/>
      <c r="F37" s="28"/>
      <c r="G37" s="29"/>
    </row>
    <row r="38" spans="1:7" ht="12.75">
      <c r="A38" s="3"/>
      <c r="B38" s="3"/>
      <c r="C38" s="3"/>
      <c r="D38" s="3"/>
      <c r="E38" s="28"/>
      <c r="F38" s="28"/>
      <c r="G38" s="29"/>
    </row>
    <row r="39" spans="1:7" ht="12.75">
      <c r="A39" s="3"/>
      <c r="B39" s="3"/>
      <c r="C39" s="3"/>
      <c r="D39" s="3"/>
      <c r="E39" s="28"/>
      <c r="F39" s="28"/>
      <c r="G39" s="29"/>
    </row>
    <row r="40" spans="1:7" ht="12.75">
      <c r="A40" s="3"/>
      <c r="B40" s="3"/>
      <c r="C40" s="3"/>
      <c r="D40" s="3"/>
      <c r="E40" s="28"/>
      <c r="F40" s="28"/>
      <c r="G40" s="29"/>
    </row>
    <row r="41" spans="1:7" ht="12.75">
      <c r="A41" s="3"/>
      <c r="B41" s="3"/>
      <c r="C41" s="3"/>
      <c r="D41" s="3"/>
      <c r="E41" s="28"/>
      <c r="F41" s="28"/>
      <c r="G41" s="29"/>
    </row>
    <row r="43" spans="1:13" ht="12.75">
      <c r="A43" s="87" t="b">
        <v>1</v>
      </c>
      <c r="B43" s="87"/>
      <c r="C43" s="87" t="b">
        <v>1</v>
      </c>
      <c r="D43" s="87" t="b">
        <v>1</v>
      </c>
      <c r="E43" s="87"/>
      <c r="F43" s="87"/>
      <c r="G43" s="87"/>
      <c r="H43" s="87"/>
      <c r="I43" s="87"/>
      <c r="J43" s="87"/>
      <c r="K43" s="87"/>
      <c r="L43" s="87"/>
      <c r="M43" s="87"/>
    </row>
    <row r="44" spans="1:13" ht="12.75">
      <c r="A44" s="87">
        <v>0</v>
      </c>
      <c r="B44" s="87"/>
      <c r="C44" s="87">
        <v>57</v>
      </c>
      <c r="D44" s="87">
        <v>50</v>
      </c>
      <c r="E44" s="87"/>
      <c r="F44" s="87"/>
      <c r="G44" s="87"/>
      <c r="H44" s="87"/>
      <c r="I44" s="87"/>
      <c r="J44" s="87"/>
      <c r="K44" s="87"/>
      <c r="L44" s="87"/>
      <c r="M44" s="87"/>
    </row>
    <row r="45" spans="1:13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13" ht="12.75">
      <c r="A46" s="89"/>
      <c r="B46" s="89"/>
      <c r="C46" s="89"/>
      <c r="D46" s="89"/>
      <c r="E46" s="89"/>
      <c r="F46" s="87"/>
      <c r="G46" s="87"/>
      <c r="H46" s="89"/>
      <c r="I46" s="87"/>
      <c r="J46" s="90"/>
      <c r="K46" s="89"/>
      <c r="L46" s="90"/>
      <c r="M46" s="87"/>
    </row>
    <row r="47" spans="1:13" ht="12.75">
      <c r="A47" s="87">
        <v>0</v>
      </c>
      <c r="B47" s="87"/>
      <c r="C47" s="86">
        <f>$A$12*SIN(2*3.141592*$D$12*A47/1000)</f>
        <v>0</v>
      </c>
      <c r="D47" s="87">
        <f>A47*$A$43</f>
        <v>0</v>
      </c>
      <c r="E47" s="87">
        <f>C47/$C$12*$A$43</f>
        <v>0</v>
      </c>
      <c r="F47" s="87"/>
      <c r="G47" s="87"/>
      <c r="H47" s="87">
        <f>A47*$C$43</f>
        <v>0</v>
      </c>
      <c r="I47" s="87"/>
      <c r="J47" s="87">
        <f>C47*C47/$C$12*$C$43</f>
        <v>0</v>
      </c>
      <c r="K47" s="87">
        <f>A47*$D$43</f>
        <v>0</v>
      </c>
      <c r="L47" s="87">
        <f>$D$6*$D$2*$D$43</f>
        <v>11.627906976744184</v>
      </c>
      <c r="M47" s="87"/>
    </row>
    <row r="48" spans="1:13" ht="12.75">
      <c r="A48" s="87">
        <v>0.1</v>
      </c>
      <c r="B48" s="87"/>
      <c r="C48" s="86">
        <f aca="true" t="shared" si="0" ref="C48:C111">$A$12*SIN(2*3.141592*$D$12*A48/1000)</f>
        <v>0.31410752545455434</v>
      </c>
      <c r="D48" s="87">
        <f aca="true" t="shared" si="1" ref="D48:D111">A48*$A$43</f>
        <v>0.1</v>
      </c>
      <c r="E48" s="87">
        <f aca="true" t="shared" si="2" ref="E48:E111">C48/$C$12*$A$43</f>
        <v>0.0730482617336173</v>
      </c>
      <c r="F48" s="87"/>
      <c r="G48" s="87"/>
      <c r="H48" s="87">
        <f aca="true" t="shared" si="3" ref="H48:H111">A48*$C$43</f>
        <v>0.1</v>
      </c>
      <c r="I48" s="87"/>
      <c r="J48" s="87">
        <f aca="true" t="shared" si="4" ref="J48:J111">C48*C48/$C$12*$C$43</f>
        <v>0.02294500873190314</v>
      </c>
      <c r="K48" s="87">
        <f aca="true" t="shared" si="5" ref="K48:K111">A48*$D$43</f>
        <v>0.1</v>
      </c>
      <c r="L48" s="87">
        <f aca="true" t="shared" si="6" ref="L48:L111">$D$6*$D$2*$D$43</f>
        <v>11.627906976744184</v>
      </c>
      <c r="M48" s="87"/>
    </row>
    <row r="49" spans="1:13" ht="12.75">
      <c r="A49" s="87">
        <v>0.2</v>
      </c>
      <c r="B49" s="87"/>
      <c r="C49" s="86">
        <f t="shared" si="0"/>
        <v>0.627905064833117</v>
      </c>
      <c r="D49" s="87">
        <f t="shared" si="1"/>
        <v>0.2</v>
      </c>
      <c r="E49" s="87">
        <f t="shared" si="2"/>
        <v>0.14602443368212026</v>
      </c>
      <c r="F49" s="87"/>
      <c r="G49" s="87"/>
      <c r="H49" s="87">
        <f t="shared" si="3"/>
        <v>0.2</v>
      </c>
      <c r="I49" s="87"/>
      <c r="J49" s="87">
        <f t="shared" si="4"/>
        <v>0.09168948149839092</v>
      </c>
      <c r="K49" s="87">
        <f t="shared" si="5"/>
        <v>0.2</v>
      </c>
      <c r="L49" s="87">
        <f t="shared" si="6"/>
        <v>11.627906976744184</v>
      </c>
      <c r="M49" s="87"/>
    </row>
    <row r="50" spans="1:13" ht="12.75">
      <c r="A50" s="87">
        <v>0.3</v>
      </c>
      <c r="B50" s="87"/>
      <c r="C50" s="86">
        <f t="shared" si="0"/>
        <v>0.9410829379784014</v>
      </c>
      <c r="D50" s="87">
        <f t="shared" si="1"/>
        <v>0.3</v>
      </c>
      <c r="E50" s="87">
        <f t="shared" si="2"/>
        <v>0.2188564972042794</v>
      </c>
      <c r="F50" s="87"/>
      <c r="G50" s="87"/>
      <c r="H50" s="87">
        <f t="shared" si="3"/>
        <v>0.3</v>
      </c>
      <c r="I50" s="87"/>
      <c r="J50" s="87">
        <f t="shared" si="4"/>
        <v>0.20596211538466502</v>
      </c>
      <c r="K50" s="87">
        <f t="shared" si="5"/>
        <v>0.3</v>
      </c>
      <c r="L50" s="87">
        <f t="shared" si="6"/>
        <v>11.627906976744184</v>
      </c>
      <c r="M50" s="87"/>
    </row>
    <row r="51" spans="1:13" ht="12.75">
      <c r="A51" s="87">
        <v>0.4</v>
      </c>
      <c r="B51" s="87"/>
      <c r="C51" s="86">
        <f t="shared" si="0"/>
        <v>1.253332076268625</v>
      </c>
      <c r="D51" s="87">
        <f t="shared" si="1"/>
        <v>0.4</v>
      </c>
      <c r="E51" s="87">
        <f t="shared" si="2"/>
        <v>0.29147257587642444</v>
      </c>
      <c r="F51" s="87"/>
      <c r="G51" s="87"/>
      <c r="H51" s="87">
        <f t="shared" si="3"/>
        <v>0.4</v>
      </c>
      <c r="I51" s="87"/>
      <c r="J51" s="87">
        <f t="shared" si="4"/>
        <v>0.36531192869856344</v>
      </c>
      <c r="K51" s="87">
        <f t="shared" si="5"/>
        <v>0.4</v>
      </c>
      <c r="L51" s="87">
        <f t="shared" si="6"/>
        <v>11.627906976744184</v>
      </c>
      <c r="M51" s="87"/>
    </row>
    <row r="52" spans="1:13" ht="12.75">
      <c r="A52" s="87">
        <v>0.5</v>
      </c>
      <c r="B52" s="87"/>
      <c r="C52" s="86">
        <f t="shared" si="0"/>
        <v>1.5643443276307987</v>
      </c>
      <c r="D52" s="87">
        <f t="shared" si="1"/>
        <v>0.5</v>
      </c>
      <c r="E52" s="87">
        <f t="shared" si="2"/>
        <v>0.3638010064257671</v>
      </c>
      <c r="F52" s="87"/>
      <c r="G52" s="87"/>
      <c r="H52" s="87">
        <f t="shared" si="3"/>
        <v>0.5</v>
      </c>
      <c r="I52" s="87"/>
      <c r="J52" s="87">
        <f t="shared" si="4"/>
        <v>0.5691100407885246</v>
      </c>
      <c r="K52" s="87">
        <f t="shared" si="5"/>
        <v>0.5</v>
      </c>
      <c r="L52" s="87">
        <f t="shared" si="6"/>
        <v>11.627906976744184</v>
      </c>
      <c r="M52" s="87"/>
    </row>
    <row r="53" spans="1:13" ht="12.75">
      <c r="A53" s="87">
        <v>0.6</v>
      </c>
      <c r="B53" s="87"/>
      <c r="C53" s="86">
        <f t="shared" si="0"/>
        <v>1.8738127606494923</v>
      </c>
      <c r="D53" s="87">
        <f t="shared" si="1"/>
        <v>0.6</v>
      </c>
      <c r="E53" s="87">
        <f t="shared" si="2"/>
        <v>0.4357704094533703</v>
      </c>
      <c r="F53" s="87"/>
      <c r="G53" s="87"/>
      <c r="H53" s="87">
        <f t="shared" si="3"/>
        <v>0.6</v>
      </c>
      <c r="I53" s="87"/>
      <c r="J53" s="87">
        <f t="shared" si="4"/>
        <v>0.8165521539471794</v>
      </c>
      <c r="K53" s="87">
        <f t="shared" si="5"/>
        <v>0.6</v>
      </c>
      <c r="L53" s="87">
        <f t="shared" si="6"/>
        <v>11.627906976744184</v>
      </c>
      <c r="M53" s="87"/>
    </row>
    <row r="54" spans="1:13" ht="12.75">
      <c r="A54" s="87">
        <v>0.7</v>
      </c>
      <c r="B54" s="87"/>
      <c r="C54" s="86">
        <f t="shared" si="0"/>
        <v>2.181431967470959</v>
      </c>
      <c r="D54" s="87">
        <f t="shared" si="1"/>
        <v>0.7</v>
      </c>
      <c r="E54" s="87">
        <f t="shared" si="2"/>
        <v>0.5073097598769671</v>
      </c>
      <c r="F54" s="87"/>
      <c r="G54" s="87"/>
      <c r="H54" s="87">
        <f t="shared" si="3"/>
        <v>0.7</v>
      </c>
      <c r="I54" s="87"/>
      <c r="J54" s="87">
        <f t="shared" si="4"/>
        <v>1.1066617276056323</v>
      </c>
      <c r="K54" s="87">
        <f t="shared" si="5"/>
        <v>0.7</v>
      </c>
      <c r="L54" s="87">
        <f t="shared" si="6"/>
        <v>11.627906976744184</v>
      </c>
      <c r="M54" s="87"/>
    </row>
    <row r="55" spans="1:13" ht="12.75">
      <c r="A55" s="87">
        <v>0.8</v>
      </c>
      <c r="B55" s="87"/>
      <c r="C55" s="86">
        <f t="shared" si="0"/>
        <v>2.48689836520369</v>
      </c>
      <c r="D55" s="87">
        <f t="shared" si="1"/>
        <v>0.8</v>
      </c>
      <c r="E55" s="87">
        <f t="shared" si="2"/>
        <v>0.578348457024114</v>
      </c>
      <c r="F55" s="87"/>
      <c r="G55" s="87"/>
      <c r="H55" s="87">
        <f t="shared" si="3"/>
        <v>0.8</v>
      </c>
      <c r="I55" s="87"/>
      <c r="J55" s="87">
        <f t="shared" si="4"/>
        <v>1.4382938322913457</v>
      </c>
      <c r="K55" s="87">
        <f t="shared" si="5"/>
        <v>0.8</v>
      </c>
      <c r="L55" s="87">
        <f t="shared" si="6"/>
        <v>11.627906976744184</v>
      </c>
      <c r="M55" s="87"/>
    </row>
    <row r="56" spans="1:13" ht="12.75">
      <c r="A56" s="87">
        <v>0.9</v>
      </c>
      <c r="B56" s="87"/>
      <c r="C56" s="86">
        <f t="shared" si="0"/>
        <v>2.7899104955179514</v>
      </c>
      <c r="D56" s="87">
        <f t="shared" si="1"/>
        <v>0.9</v>
      </c>
      <c r="E56" s="87">
        <f t="shared" si="2"/>
        <v>0.6488163943065004</v>
      </c>
      <c r="F56" s="87"/>
      <c r="G56" s="87"/>
      <c r="H56" s="87">
        <f t="shared" si="3"/>
        <v>0.9</v>
      </c>
      <c r="I56" s="87"/>
      <c r="J56" s="87">
        <f t="shared" si="4"/>
        <v>1.810139668139819</v>
      </c>
      <c r="K56" s="87">
        <f t="shared" si="5"/>
        <v>0.9</v>
      </c>
      <c r="L56" s="87">
        <f t="shared" si="6"/>
        <v>11.627906976744184</v>
      </c>
      <c r="M56" s="87"/>
    </row>
    <row r="57" spans="1:13" ht="12.75">
      <c r="A57" s="87">
        <v>1</v>
      </c>
      <c r="B57" s="87"/>
      <c r="C57" s="86">
        <f t="shared" si="0"/>
        <v>3.0901693221486353</v>
      </c>
      <c r="D57" s="87">
        <f t="shared" si="1"/>
        <v>1</v>
      </c>
      <c r="E57" s="87">
        <f t="shared" si="2"/>
        <v>0.7186440284066594</v>
      </c>
      <c r="F57" s="87"/>
      <c r="G57" s="87"/>
      <c r="H57" s="87">
        <f t="shared" si="3"/>
        <v>1</v>
      </c>
      <c r="I57" s="87"/>
      <c r="J57" s="87">
        <f t="shared" si="4"/>
        <v>2.220731730127571</v>
      </c>
      <c r="K57" s="87">
        <f t="shared" si="5"/>
        <v>1</v>
      </c>
      <c r="L57" s="87">
        <f t="shared" si="6"/>
        <v>11.627906976744184</v>
      </c>
      <c r="M57" s="87"/>
    </row>
    <row r="58" spans="1:13" ht="12.75">
      <c r="A58" s="87">
        <v>1.1</v>
      </c>
      <c r="B58" s="87"/>
      <c r="C58" s="86">
        <f t="shared" si="0"/>
        <v>3.387378526007831</v>
      </c>
      <c r="D58" s="87">
        <f t="shared" si="1"/>
        <v>1.1</v>
      </c>
      <c r="E58" s="87">
        <f t="shared" si="2"/>
        <v>0.7877624479087979</v>
      </c>
      <c r="F58" s="87"/>
      <c r="G58" s="87"/>
      <c r="H58" s="87">
        <f t="shared" si="3"/>
        <v>1.1</v>
      </c>
      <c r="I58" s="87"/>
      <c r="J58" s="87">
        <f t="shared" si="4"/>
        <v>2.668449599641625</v>
      </c>
      <c r="K58" s="87">
        <f t="shared" si="5"/>
        <v>1.1</v>
      </c>
      <c r="L58" s="87">
        <f t="shared" si="6"/>
        <v>11.627906976744184</v>
      </c>
      <c r="M58" s="87"/>
    </row>
    <row r="59" spans="1:13" ht="12.75">
      <c r="A59" s="87">
        <v>1.2</v>
      </c>
      <c r="B59" s="87"/>
      <c r="C59" s="86">
        <f t="shared" si="0"/>
        <v>3.681244797615863</v>
      </c>
      <c r="D59" s="87">
        <f t="shared" si="1"/>
        <v>1.2</v>
      </c>
      <c r="E59" s="87">
        <f t="shared" si="2"/>
        <v>0.8561034413060147</v>
      </c>
      <c r="F59" s="87"/>
      <c r="G59" s="87"/>
      <c r="H59" s="87">
        <f t="shared" si="3"/>
        <v>1.2</v>
      </c>
      <c r="I59" s="87"/>
      <c r="J59" s="87">
        <f t="shared" si="4"/>
        <v>3.1515263395288042</v>
      </c>
      <c r="K59" s="87">
        <f t="shared" si="5"/>
        <v>1.2</v>
      </c>
      <c r="L59" s="87">
        <f t="shared" si="6"/>
        <v>11.627906976744184</v>
      </c>
      <c r="M59" s="87"/>
    </row>
    <row r="60" spans="1:13" ht="12.75">
      <c r="A60" s="87">
        <v>1.3</v>
      </c>
      <c r="B60" s="87"/>
      <c r="C60" s="86">
        <f t="shared" si="0"/>
        <v>3.9714781265622197</v>
      </c>
      <c r="D60" s="87">
        <f t="shared" si="1"/>
        <v>1.3</v>
      </c>
      <c r="E60" s="87">
        <f t="shared" si="2"/>
        <v>0.9235995643167954</v>
      </c>
      <c r="F60" s="87"/>
      <c r="G60" s="87"/>
      <c r="H60" s="87">
        <f t="shared" si="3"/>
        <v>1.3</v>
      </c>
      <c r="I60" s="87"/>
      <c r="J60" s="87">
        <f t="shared" si="4"/>
        <v>3.6680554673865484</v>
      </c>
      <c r="K60" s="87">
        <f t="shared" si="5"/>
        <v>1.3</v>
      </c>
      <c r="L60" s="87">
        <f t="shared" si="6"/>
        <v>11.627906976744184</v>
      </c>
      <c r="M60" s="87"/>
    </row>
    <row r="61" spans="1:13" ht="12.75">
      <c r="A61" s="87">
        <v>1.4</v>
      </c>
      <c r="B61" s="87"/>
      <c r="C61" s="86">
        <f t="shared" si="0"/>
        <v>4.257792087710691</v>
      </c>
      <c r="D61" s="87">
        <f t="shared" si="1"/>
        <v>1.4</v>
      </c>
      <c r="E61" s="87">
        <f t="shared" si="2"/>
        <v>0.9901842064443469</v>
      </c>
      <c r="F61" s="87"/>
      <c r="G61" s="87"/>
      <c r="H61" s="87">
        <f t="shared" si="3"/>
        <v>1.4</v>
      </c>
      <c r="I61" s="87"/>
      <c r="J61" s="87">
        <f t="shared" si="4"/>
        <v>4.2159984795748295</v>
      </c>
      <c r="K61" s="87">
        <f t="shared" si="5"/>
        <v>1.4</v>
      </c>
      <c r="L61" s="87">
        <f t="shared" si="6"/>
        <v>11.627906976744184</v>
      </c>
      <c r="M61" s="87"/>
    </row>
    <row r="62" spans="1:13" ht="12.75">
      <c r="A62" s="87">
        <v>1.5</v>
      </c>
      <c r="B62" s="87"/>
      <c r="C62" s="86">
        <f t="shared" si="0"/>
        <v>4.5399041238662905</v>
      </c>
      <c r="D62" s="87">
        <f t="shared" si="1"/>
        <v>1.5</v>
      </c>
      <c r="E62" s="87">
        <f t="shared" si="2"/>
        <v>1.055791656713091</v>
      </c>
      <c r="F62" s="87"/>
      <c r="G62" s="87"/>
      <c r="H62" s="87">
        <f t="shared" si="3"/>
        <v>1.5</v>
      </c>
      <c r="I62" s="87"/>
      <c r="J62" s="87">
        <f t="shared" si="4"/>
        <v>4.793192896255384</v>
      </c>
      <c r="K62" s="87">
        <f t="shared" si="5"/>
        <v>1.5</v>
      </c>
      <c r="L62" s="87">
        <f t="shared" si="6"/>
        <v>11.627906976744184</v>
      </c>
      <c r="M62" s="87"/>
    </row>
    <row r="63" spans="1:13" ht="12.75">
      <c r="A63" s="87">
        <v>1.6</v>
      </c>
      <c r="B63" s="87"/>
      <c r="C63" s="86">
        <f t="shared" si="0"/>
        <v>4.817535824624963</v>
      </c>
      <c r="D63" s="87">
        <f t="shared" si="1"/>
        <v>1.6</v>
      </c>
      <c r="E63" s="87">
        <f t="shared" si="2"/>
        <v>1.1203571685174334</v>
      </c>
      <c r="F63" s="87"/>
      <c r="G63" s="87"/>
      <c r="H63" s="87">
        <f t="shared" si="3"/>
        <v>1.6</v>
      </c>
      <c r="I63" s="87"/>
      <c r="J63" s="87">
        <f t="shared" si="4"/>
        <v>5.397360795708122</v>
      </c>
      <c r="K63" s="87">
        <f t="shared" si="5"/>
        <v>1.6</v>
      </c>
      <c r="L63" s="87">
        <f t="shared" si="6"/>
        <v>11.627906976744184</v>
      </c>
      <c r="M63" s="87"/>
    </row>
    <row r="64" spans="1:13" ht="12.75">
      <c r="A64" s="87">
        <v>1.7</v>
      </c>
      <c r="B64" s="87"/>
      <c r="C64" s="86">
        <f t="shared" si="0"/>
        <v>5.090413201130936</v>
      </c>
      <c r="D64" s="87">
        <f t="shared" si="1"/>
        <v>1.7</v>
      </c>
      <c r="E64" s="87">
        <f t="shared" si="2"/>
        <v>1.1838170235188223</v>
      </c>
      <c r="F64" s="87"/>
      <c r="G64" s="87"/>
      <c r="H64" s="87">
        <f t="shared" si="3"/>
        <v>1.7</v>
      </c>
      <c r="I64" s="87"/>
      <c r="J64" s="87">
        <f t="shared" si="4"/>
        <v>6.026117804243745</v>
      </c>
      <c r="K64" s="87">
        <f t="shared" si="5"/>
        <v>1.7</v>
      </c>
      <c r="L64" s="87">
        <f t="shared" si="6"/>
        <v>11.627906976744184</v>
      </c>
      <c r="M64" s="87"/>
    </row>
    <row r="65" spans="1:13" ht="12.75">
      <c r="A65" s="87">
        <v>1.8</v>
      </c>
      <c r="B65" s="87"/>
      <c r="C65" s="86">
        <f t="shared" si="0"/>
        <v>5.3582669564705245</v>
      </c>
      <c r="D65" s="87">
        <f t="shared" si="1"/>
        <v>1.8</v>
      </c>
      <c r="E65" s="87">
        <f t="shared" si="2"/>
        <v>1.246108594528029</v>
      </c>
      <c r="F65" s="87"/>
      <c r="G65" s="87"/>
      <c r="H65" s="87">
        <f t="shared" si="3"/>
        <v>1.8</v>
      </c>
      <c r="I65" s="87"/>
      <c r="J65" s="87">
        <f t="shared" si="4"/>
        <v>6.676982506233466</v>
      </c>
      <c r="K65" s="87">
        <f t="shared" si="5"/>
        <v>1.8</v>
      </c>
      <c r="L65" s="87">
        <f t="shared" si="6"/>
        <v>11.627906976744184</v>
      </c>
      <c r="M65" s="87"/>
    </row>
    <row r="66" spans="1:13" ht="12.75">
      <c r="A66" s="87">
        <v>1.9</v>
      </c>
      <c r="B66" s="87"/>
      <c r="C66" s="86">
        <f t="shared" si="0"/>
        <v>5.620832751435562</v>
      </c>
      <c r="D66" s="87">
        <f t="shared" si="1"/>
        <v>1.9</v>
      </c>
      <c r="E66" s="87">
        <f t="shared" si="2"/>
        <v>1.3071704073105959</v>
      </c>
      <c r="F66" s="87"/>
      <c r="G66" s="87"/>
      <c r="H66" s="87">
        <f t="shared" si="3"/>
        <v>1.9</v>
      </c>
      <c r="I66" s="87"/>
      <c r="J66" s="87">
        <f t="shared" si="4"/>
        <v>7.34738623711876</v>
      </c>
      <c r="K66" s="87">
        <f t="shared" si="5"/>
        <v>1.9</v>
      </c>
      <c r="L66" s="87">
        <f t="shared" si="6"/>
        <v>11.627906976744184</v>
      </c>
      <c r="M66" s="87"/>
    </row>
    <row r="67" spans="1:13" ht="12.75">
      <c r="A67" s="87">
        <v>2</v>
      </c>
      <c r="B67" s="87"/>
      <c r="C67" s="86">
        <f t="shared" si="0"/>
        <v>5.877851465394181</v>
      </c>
      <c r="D67" s="87">
        <f t="shared" si="1"/>
        <v>2</v>
      </c>
      <c r="E67" s="87">
        <f t="shared" si="2"/>
        <v>1.3669422012544608</v>
      </c>
      <c r="F67" s="87"/>
      <c r="G67" s="87"/>
      <c r="H67" s="87">
        <f t="shared" si="3"/>
        <v>2</v>
      </c>
      <c r="I67" s="87"/>
      <c r="J67" s="87">
        <f t="shared" si="4"/>
        <v>8.034683220752678</v>
      </c>
      <c r="K67" s="87">
        <f t="shared" si="5"/>
        <v>2</v>
      </c>
      <c r="L67" s="87">
        <f t="shared" si="6"/>
        <v>11.627906976744184</v>
      </c>
      <c r="M67" s="87"/>
    </row>
    <row r="68" spans="1:13" ht="12.75">
      <c r="A68" s="87">
        <v>2.1</v>
      </c>
      <c r="B68" s="87"/>
      <c r="C68" s="86">
        <f t="shared" si="0"/>
        <v>6.12906945201148</v>
      </c>
      <c r="D68" s="87">
        <f t="shared" si="1"/>
        <v>2.1</v>
      </c>
      <c r="E68" s="87">
        <f t="shared" si="2"/>
        <v>1.4253649888398792</v>
      </c>
      <c r="F68" s="87"/>
      <c r="G68" s="87"/>
      <c r="H68" s="87">
        <f t="shared" si="3"/>
        <v>2.1</v>
      </c>
      <c r="I68" s="87"/>
      <c r="J68" s="87">
        <f t="shared" si="4"/>
        <v>8.736161011065187</v>
      </c>
      <c r="K68" s="87">
        <f t="shared" si="5"/>
        <v>2.1</v>
      </c>
      <c r="L68" s="87">
        <f t="shared" si="6"/>
        <v>11.627906976744184</v>
      </c>
      <c r="M68" s="87"/>
    </row>
    <row r="69" spans="1:13" ht="12.75">
      <c r="A69" s="87">
        <v>2.2</v>
      </c>
      <c r="B69" s="87"/>
      <c r="C69" s="86">
        <f t="shared" si="0"/>
        <v>6.374238789567731</v>
      </c>
      <c r="D69" s="87">
        <f t="shared" si="1"/>
        <v>2.2</v>
      </c>
      <c r="E69" s="87">
        <f t="shared" si="2"/>
        <v>1.4823811138529608</v>
      </c>
      <c r="F69" s="87"/>
      <c r="G69" s="87"/>
      <c r="H69" s="87">
        <f t="shared" si="3"/>
        <v>2.2</v>
      </c>
      <c r="I69" s="87"/>
      <c r="J69" s="87">
        <f t="shared" si="4"/>
        <v>9.449051196844161</v>
      </c>
      <c r="K69" s="87">
        <f t="shared" si="5"/>
        <v>2.2</v>
      </c>
      <c r="L69" s="87">
        <f t="shared" si="6"/>
        <v>11.627906976744184</v>
      </c>
      <c r="M69" s="87"/>
    </row>
    <row r="70" spans="1:13" ht="12.75">
      <c r="A70" s="87">
        <v>2.3</v>
      </c>
      <c r="B70" s="87"/>
      <c r="C70" s="86">
        <f t="shared" si="0"/>
        <v>6.613117525627085</v>
      </c>
      <c r="D70" s="87">
        <f t="shared" si="1"/>
        <v>2.3</v>
      </c>
      <c r="E70" s="87">
        <f t="shared" si="2"/>
        <v>1.5379343082853687</v>
      </c>
      <c r="F70" s="87"/>
      <c r="G70" s="87"/>
      <c r="H70" s="87">
        <f t="shared" si="3"/>
        <v>2.3</v>
      </c>
      <c r="I70" s="87"/>
      <c r="J70" s="87">
        <f t="shared" si="4"/>
        <v>10.170540327385138</v>
      </c>
      <c r="K70" s="87">
        <f t="shared" si="5"/>
        <v>2.3</v>
      </c>
      <c r="L70" s="87">
        <f t="shared" si="6"/>
        <v>11.627906976744184</v>
      </c>
      <c r="M70" s="87"/>
    </row>
    <row r="71" spans="1:13" ht="12.75">
      <c r="A71" s="87">
        <v>2.4</v>
      </c>
      <c r="B71" s="87"/>
      <c r="C71" s="86">
        <f t="shared" si="0"/>
        <v>6.845469915815312</v>
      </c>
      <c r="D71" s="87">
        <f t="shared" si="1"/>
        <v>2.4</v>
      </c>
      <c r="E71" s="87">
        <f t="shared" si="2"/>
        <v>1.5919697478640262</v>
      </c>
      <c r="F71" s="87"/>
      <c r="G71" s="87"/>
      <c r="H71" s="87">
        <f t="shared" si="3"/>
        <v>2.4</v>
      </c>
      <c r="I71" s="87"/>
      <c r="J71" s="87">
        <f t="shared" si="4"/>
        <v>10.897781015891278</v>
      </c>
      <c r="K71" s="87">
        <f t="shared" si="5"/>
        <v>2.4</v>
      </c>
      <c r="L71" s="87">
        <f t="shared" si="6"/>
        <v>11.627906976744184</v>
      </c>
      <c r="M71" s="87"/>
    </row>
    <row r="72" spans="1:13" ht="12.75">
      <c r="A72" s="87">
        <v>2.5</v>
      </c>
      <c r="B72" s="87"/>
      <c r="C72" s="86">
        <f t="shared" si="0"/>
        <v>7.0710666564709435</v>
      </c>
      <c r="D72" s="87">
        <f t="shared" si="1"/>
        <v>2.5</v>
      </c>
      <c r="E72" s="87">
        <f t="shared" si="2"/>
        <v>1.6444341061560335</v>
      </c>
      <c r="F72" s="87"/>
      <c r="G72" s="87"/>
      <c r="H72" s="87">
        <f t="shared" si="3"/>
        <v>2.5</v>
      </c>
      <c r="I72" s="87"/>
      <c r="J72" s="87">
        <f t="shared" si="4"/>
        <v>11.627903176803528</v>
      </c>
      <c r="K72" s="87">
        <f t="shared" si="5"/>
        <v>2.5</v>
      </c>
      <c r="L72" s="87">
        <f t="shared" si="6"/>
        <v>11.627906976744184</v>
      </c>
      <c r="M72" s="87"/>
    </row>
    <row r="73" spans="1:13" ht="12.75">
      <c r="A73" s="87">
        <v>2.6</v>
      </c>
      <c r="B73" s="87"/>
      <c r="C73" s="86">
        <f t="shared" si="0"/>
        <v>7.289685110940207</v>
      </c>
      <c r="D73" s="87">
        <f t="shared" si="1"/>
        <v>2.6</v>
      </c>
      <c r="E73" s="87">
        <f t="shared" si="2"/>
        <v>1.695275607195397</v>
      </c>
      <c r="F73" s="87"/>
      <c r="G73" s="87"/>
      <c r="H73" s="87">
        <f t="shared" si="3"/>
        <v>2.6</v>
      </c>
      <c r="I73" s="87"/>
      <c r="J73" s="87">
        <f t="shared" si="4"/>
        <v>12.358025352712403</v>
      </c>
      <c r="K73" s="87">
        <f t="shared" si="5"/>
        <v>2.6</v>
      </c>
      <c r="L73" s="87">
        <f t="shared" si="6"/>
        <v>11.627906976744184</v>
      </c>
      <c r="M73" s="87"/>
    </row>
    <row r="74" spans="1:13" ht="12.75">
      <c r="A74" s="87">
        <v>2.7</v>
      </c>
      <c r="B74" s="87"/>
      <c r="C74" s="86">
        <f t="shared" si="0"/>
        <v>7.501109529292429</v>
      </c>
      <c r="D74" s="87">
        <f t="shared" si="1"/>
        <v>2.7</v>
      </c>
      <c r="E74" s="87">
        <f t="shared" si="2"/>
        <v>1.7444440765796347</v>
      </c>
      <c r="F74" s="87"/>
      <c r="G74" s="87"/>
      <c r="H74" s="87">
        <f t="shared" si="3"/>
        <v>2.7</v>
      </c>
      <c r="I74" s="87"/>
      <c r="J74" s="87">
        <f t="shared" si="4"/>
        <v>13.08526608614923</v>
      </c>
      <c r="K74" s="87">
        <f t="shared" si="5"/>
        <v>2.7</v>
      </c>
      <c r="L74" s="87">
        <f t="shared" si="6"/>
        <v>11.627906976744184</v>
      </c>
      <c r="M74" s="87"/>
    </row>
    <row r="75" spans="1:13" ht="12.75">
      <c r="A75" s="87">
        <v>2.8</v>
      </c>
      <c r="B75" s="87"/>
      <c r="C75" s="86">
        <f t="shared" si="0"/>
        <v>7.705131261239084</v>
      </c>
      <c r="D75" s="87">
        <f t="shared" si="1"/>
        <v>2.8</v>
      </c>
      <c r="E75" s="87">
        <f t="shared" si="2"/>
        <v>1.7918909909858336</v>
      </c>
      <c r="F75" s="87"/>
      <c r="G75" s="87"/>
      <c r="H75" s="87">
        <f t="shared" si="3"/>
        <v>2.8</v>
      </c>
      <c r="I75" s="87"/>
      <c r="J75" s="87">
        <f t="shared" si="4"/>
        <v>13.80675529137763</v>
      </c>
      <c r="K75" s="87">
        <f t="shared" si="5"/>
        <v>2.8</v>
      </c>
      <c r="L75" s="87">
        <f t="shared" si="6"/>
        <v>11.627906976744184</v>
      </c>
      <c r="M75" s="87"/>
    </row>
    <row r="76" spans="1:13" ht="12.75">
      <c r="A76" s="87">
        <v>2.9</v>
      </c>
      <c r="B76" s="87"/>
      <c r="C76" s="86">
        <f t="shared" si="0"/>
        <v>7.901548962046357</v>
      </c>
      <c r="D76" s="87">
        <f t="shared" si="1"/>
        <v>2.9</v>
      </c>
      <c r="E76" s="87">
        <f t="shared" si="2"/>
        <v>1.8375695260572924</v>
      </c>
      <c r="F76" s="87"/>
      <c r="G76" s="87"/>
      <c r="H76" s="87">
        <f t="shared" si="3"/>
        <v>2.9</v>
      </c>
      <c r="I76" s="87"/>
      <c r="J76" s="87">
        <f t="shared" si="4"/>
        <v>14.519645581306015</v>
      </c>
      <c r="K76" s="87">
        <f t="shared" si="5"/>
        <v>2.9</v>
      </c>
      <c r="L76" s="87">
        <f t="shared" si="6"/>
        <v>11.627906976744184</v>
      </c>
      <c r="M76" s="87"/>
    </row>
    <row r="77" spans="1:13" ht="12.75">
      <c r="A77" s="87">
        <v>3</v>
      </c>
      <c r="B77" s="87"/>
      <c r="C77" s="86">
        <f t="shared" si="0"/>
        <v>8.090168791237994</v>
      </c>
      <c r="D77" s="87">
        <f t="shared" si="1"/>
        <v>3</v>
      </c>
      <c r="E77" s="87">
        <f t="shared" si="2"/>
        <v>1.8814346026134872</v>
      </c>
      <c r="F77" s="87"/>
      <c r="G77" s="87"/>
      <c r="H77" s="87">
        <f t="shared" si="3"/>
        <v>3</v>
      </c>
      <c r="I77" s="87"/>
      <c r="J77" s="87">
        <f t="shared" si="4"/>
        <v>15.221123504818893</v>
      </c>
      <c r="K77" s="87">
        <f t="shared" si="5"/>
        <v>3</v>
      </c>
      <c r="L77" s="87">
        <f t="shared" si="6"/>
        <v>11.627906976744184</v>
      </c>
      <c r="M77" s="87"/>
    </row>
    <row r="78" spans="1:13" ht="12.75">
      <c r="A78" s="87">
        <v>3.1</v>
      </c>
      <c r="B78" s="87"/>
      <c r="C78" s="86">
        <f t="shared" si="0"/>
        <v>8.270804603892376</v>
      </c>
      <c r="D78" s="87">
        <f t="shared" si="1"/>
        <v>3.1</v>
      </c>
      <c r="E78" s="87">
        <f t="shared" si="2"/>
        <v>1.9234429311377619</v>
      </c>
      <c r="F78" s="87"/>
      <c r="G78" s="87"/>
      <c r="H78" s="87">
        <f t="shared" si="3"/>
        <v>3.1</v>
      </c>
      <c r="I78" s="87"/>
      <c r="J78" s="87">
        <f t="shared" si="4"/>
        <v>15.90842065017845</v>
      </c>
      <c r="K78" s="87">
        <f t="shared" si="5"/>
        <v>3.1</v>
      </c>
      <c r="L78" s="87">
        <f t="shared" si="6"/>
        <v>11.627906976744184</v>
      </c>
      <c r="M78" s="87"/>
    </row>
    <row r="79" spans="1:13" ht="12.75">
      <c r="A79" s="87">
        <v>3.2</v>
      </c>
      <c r="B79" s="87"/>
      <c r="C79" s="86">
        <f t="shared" si="0"/>
        <v>8.44327813434501</v>
      </c>
      <c r="D79" s="87">
        <f t="shared" si="1"/>
        <v>3.2</v>
      </c>
      <c r="E79" s="87">
        <f t="shared" si="2"/>
        <v>1.9635530544988393</v>
      </c>
      <c r="F79" s="87"/>
      <c r="G79" s="87"/>
      <c r="H79" s="87">
        <f t="shared" si="3"/>
        <v>3.2</v>
      </c>
      <c r="I79" s="87"/>
      <c r="J79" s="87">
        <f t="shared" si="4"/>
        <v>16.578824570676407</v>
      </c>
      <c r="K79" s="87">
        <f t="shared" si="5"/>
        <v>3.2</v>
      </c>
      <c r="L79" s="87">
        <f t="shared" si="6"/>
        <v>11.627906976744184</v>
      </c>
      <c r="M79" s="87"/>
    </row>
    <row r="80" spans="1:13" ht="12.75">
      <c r="A80" s="87">
        <v>3.3</v>
      </c>
      <c r="B80" s="87"/>
      <c r="C80" s="86">
        <f t="shared" si="0"/>
        <v>8.607419172115133</v>
      </c>
      <c r="D80" s="87">
        <f t="shared" si="1"/>
        <v>3.3</v>
      </c>
      <c r="E80" s="87">
        <f t="shared" si="2"/>
        <v>2.0017253888639845</v>
      </c>
      <c r="F80" s="87"/>
      <c r="G80" s="87"/>
      <c r="H80" s="87">
        <f t="shared" si="3"/>
        <v>3.3</v>
      </c>
      <c r="I80" s="87"/>
      <c r="J80" s="87">
        <f t="shared" si="4"/>
        <v>17.22968948941748</v>
      </c>
      <c r="K80" s="87">
        <f t="shared" si="5"/>
        <v>3.3</v>
      </c>
      <c r="L80" s="87">
        <f t="shared" si="6"/>
        <v>11.627906976744184</v>
      </c>
      <c r="M80" s="87"/>
    </row>
    <row r="81" spans="1:13" ht="12.75">
      <c r="A81" s="87">
        <v>3.4</v>
      </c>
      <c r="B81" s="87"/>
      <c r="C81" s="86">
        <f t="shared" si="0"/>
        <v>8.763065729882854</v>
      </c>
      <c r="D81" s="87">
        <f t="shared" si="1"/>
        <v>3.4</v>
      </c>
      <c r="E81" s="87">
        <f t="shared" si="2"/>
        <v>2.0379222627634546</v>
      </c>
      <c r="F81" s="87"/>
      <c r="G81" s="87"/>
      <c r="H81" s="87">
        <f t="shared" si="3"/>
        <v>3.4</v>
      </c>
      <c r="I81" s="87"/>
      <c r="J81" s="87">
        <f t="shared" si="4"/>
        <v>17.85844674098775</v>
      </c>
      <c r="K81" s="87">
        <f t="shared" si="5"/>
        <v>3.4</v>
      </c>
      <c r="L81" s="87">
        <f t="shared" si="6"/>
        <v>11.627906976744184</v>
      </c>
      <c r="M81" s="87"/>
    </row>
    <row r="82" spans="1:13" ht="12.75">
      <c r="A82" s="87">
        <v>3.5</v>
      </c>
      <c r="B82" s="87"/>
      <c r="C82" s="86">
        <f t="shared" si="0"/>
        <v>8.910064203350997</v>
      </c>
      <c r="D82" s="87">
        <f t="shared" si="1"/>
        <v>3.5</v>
      </c>
      <c r="E82" s="87">
        <f t="shared" si="2"/>
        <v>2.0721079542676737</v>
      </c>
      <c r="F82" s="87"/>
      <c r="G82" s="87"/>
      <c r="H82" s="87">
        <f t="shared" si="3"/>
        <v>3.5</v>
      </c>
      <c r="I82" s="87"/>
      <c r="J82" s="87">
        <f t="shared" si="4"/>
        <v>18.462614908799264</v>
      </c>
      <c r="K82" s="87">
        <f t="shared" si="5"/>
        <v>3.5</v>
      </c>
      <c r="L82" s="87">
        <f t="shared" si="6"/>
        <v>11.627906976744184</v>
      </c>
      <c r="M82" s="87"/>
    </row>
    <row r="83" spans="1:13" ht="12.75">
      <c r="A83" s="87">
        <v>3.6</v>
      </c>
      <c r="B83" s="87"/>
      <c r="C83" s="86">
        <f t="shared" si="0"/>
        <v>9.048269522833948</v>
      </c>
      <c r="D83" s="87">
        <f t="shared" si="1"/>
        <v>3.6</v>
      </c>
      <c r="E83" s="87">
        <f t="shared" si="2"/>
        <v>2.1042487262404532</v>
      </c>
      <c r="F83" s="87"/>
      <c r="G83" s="87"/>
      <c r="H83" s="87">
        <f t="shared" si="3"/>
        <v>3.6</v>
      </c>
      <c r="I83" s="87"/>
      <c r="J83" s="87">
        <f t="shared" si="4"/>
        <v>19.03980961810365</v>
      </c>
      <c r="K83" s="87">
        <f t="shared" si="5"/>
        <v>3.6</v>
      </c>
      <c r="L83" s="87">
        <f t="shared" si="6"/>
        <v>11.627906976744184</v>
      </c>
      <c r="M83" s="87"/>
    </row>
    <row r="84" spans="1:13" ht="12.75">
      <c r="A84" s="87">
        <v>3.7</v>
      </c>
      <c r="B84" s="87"/>
      <c r="C84" s="86">
        <f t="shared" si="0"/>
        <v>9.177545296423855</v>
      </c>
      <c r="D84" s="87">
        <f t="shared" si="1"/>
        <v>3.7</v>
      </c>
      <c r="E84" s="87">
        <f t="shared" si="2"/>
        <v>2.1343128596334546</v>
      </c>
      <c r="F84" s="87"/>
      <c r="G84" s="87"/>
      <c r="H84" s="87">
        <f t="shared" si="3"/>
        <v>3.7</v>
      </c>
      <c r="I84" s="87"/>
      <c r="J84" s="87">
        <f t="shared" si="4"/>
        <v>19.587752946025958</v>
      </c>
      <c r="K84" s="87">
        <f t="shared" si="5"/>
        <v>3.7</v>
      </c>
      <c r="L84" s="87">
        <f t="shared" si="6"/>
        <v>11.627906976744184</v>
      </c>
      <c r="M84" s="87"/>
    </row>
    <row r="85" spans="1:13" ht="12.75">
      <c r="A85" s="87">
        <v>3.8</v>
      </c>
      <c r="B85" s="87"/>
      <c r="C85" s="86">
        <f t="shared" si="0"/>
        <v>9.297763944592916</v>
      </c>
      <c r="D85" s="87">
        <f t="shared" si="1"/>
        <v>3.8</v>
      </c>
      <c r="E85" s="87">
        <f t="shared" si="2"/>
        <v>2.1622706847890503</v>
      </c>
      <c r="F85" s="87"/>
      <c r="G85" s="87"/>
      <c r="H85" s="87">
        <f t="shared" si="3"/>
        <v>3.8</v>
      </c>
      <c r="I85" s="87"/>
      <c r="J85" s="87">
        <f t="shared" si="4"/>
        <v>20.104282411481865</v>
      </c>
      <c r="K85" s="87">
        <f t="shared" si="5"/>
        <v>3.8</v>
      </c>
      <c r="L85" s="87">
        <f t="shared" si="6"/>
        <v>11.627906976744184</v>
      </c>
      <c r="M85" s="87"/>
    </row>
    <row r="86" spans="1:13" ht="12.75">
      <c r="A86" s="87">
        <v>3.9</v>
      </c>
      <c r="B86" s="87"/>
      <c r="C86" s="86">
        <f t="shared" si="0"/>
        <v>9.408806826098925</v>
      </c>
      <c r="D86" s="87">
        <f t="shared" si="1"/>
        <v>3.9</v>
      </c>
      <c r="E86" s="87">
        <f t="shared" si="2"/>
        <v>2.1880946107206802</v>
      </c>
      <c r="F86" s="87"/>
      <c r="G86" s="87"/>
      <c r="H86" s="87">
        <f t="shared" si="3"/>
        <v>3.9</v>
      </c>
      <c r="I86" s="87"/>
      <c r="J86" s="87">
        <f t="shared" si="4"/>
        <v>20.587359509499006</v>
      </c>
      <c r="K86" s="87">
        <f t="shared" si="5"/>
        <v>3.9</v>
      </c>
      <c r="L86" s="87">
        <f t="shared" si="6"/>
        <v>11.627906976744184</v>
      </c>
      <c r="M86" s="87"/>
    </row>
    <row r="87" spans="1:13" ht="12.75">
      <c r="A87" s="87">
        <v>4</v>
      </c>
      <c r="B87" s="87"/>
      <c r="C87" s="86">
        <f t="shared" si="0"/>
        <v>9.510564355069796</v>
      </c>
      <c r="D87" s="87">
        <f t="shared" si="1"/>
        <v>4</v>
      </c>
      <c r="E87" s="87">
        <f t="shared" si="2"/>
        <v>2.211759152341813</v>
      </c>
      <c r="F87" s="87"/>
      <c r="G87" s="87"/>
      <c r="H87" s="87">
        <f t="shared" si="3"/>
        <v>4</v>
      </c>
      <c r="I87" s="87"/>
      <c r="J87" s="87">
        <f t="shared" si="4"/>
        <v>21.035077756261437</v>
      </c>
      <c r="K87" s="87">
        <f t="shared" si="5"/>
        <v>4</v>
      </c>
      <c r="L87" s="87">
        <f t="shared" si="6"/>
        <v>11.627906976744184</v>
      </c>
      <c r="M87" s="87"/>
    </row>
    <row r="88" spans="1:13" ht="12.75">
      <c r="A88" s="87">
        <v>4.1</v>
      </c>
      <c r="B88" s="87"/>
      <c r="C88" s="86">
        <f t="shared" si="0"/>
        <v>9.602936109151553</v>
      </c>
      <c r="D88" s="87">
        <f t="shared" si="1"/>
        <v>4.1</v>
      </c>
      <c r="E88" s="87">
        <f t="shared" si="2"/>
        <v>2.2332409556166404</v>
      </c>
      <c r="F88" s="87"/>
      <c r="G88" s="87"/>
      <c r="H88" s="87">
        <f t="shared" si="3"/>
        <v>4.1</v>
      </c>
      <c r="I88" s="87"/>
      <c r="J88" s="87">
        <f t="shared" si="4"/>
        <v>21.44567021312716</v>
      </c>
      <c r="K88" s="87">
        <f t="shared" si="5"/>
        <v>4.1</v>
      </c>
      <c r="L88" s="87">
        <f t="shared" si="6"/>
        <v>11.627906976744184</v>
      </c>
      <c r="M88" s="87"/>
    </row>
    <row r="89" spans="1:13" ht="12.75">
      <c r="A89" s="87">
        <v>4.2</v>
      </c>
      <c r="B89" s="87"/>
      <c r="C89" s="86">
        <f t="shared" si="0"/>
        <v>9.685830928613024</v>
      </c>
      <c r="D89" s="87">
        <f t="shared" si="1"/>
        <v>4.2</v>
      </c>
      <c r="E89" s="87">
        <f t="shared" si="2"/>
        <v>2.2525188206076803</v>
      </c>
      <c r="F89" s="87"/>
      <c r="G89" s="87"/>
      <c r="H89" s="87">
        <f t="shared" si="3"/>
        <v>4.2</v>
      </c>
      <c r="I89" s="87"/>
      <c r="J89" s="87">
        <f t="shared" si="4"/>
        <v>21.8175164599248</v>
      </c>
      <c r="K89" s="87">
        <f t="shared" si="5"/>
        <v>4.2</v>
      </c>
      <c r="L89" s="87">
        <f t="shared" si="6"/>
        <v>11.627906976744184</v>
      </c>
      <c r="M89" s="87"/>
    </row>
    <row r="90" spans="1:13" ht="12.75">
      <c r="A90" s="87">
        <v>4.3</v>
      </c>
      <c r="B90" s="87"/>
      <c r="C90" s="86">
        <f t="shared" si="0"/>
        <v>9.759167006309445</v>
      </c>
      <c r="D90" s="87">
        <f t="shared" si="1"/>
        <v>4.3</v>
      </c>
      <c r="E90" s="87">
        <f t="shared" si="2"/>
        <v>2.2695737223975456</v>
      </c>
      <c r="F90" s="87"/>
      <c r="G90" s="87"/>
      <c r="H90" s="87">
        <f t="shared" si="3"/>
        <v>4.3</v>
      </c>
      <c r="I90" s="87"/>
      <c r="J90" s="87">
        <f t="shared" si="4"/>
        <v>22.14914899000904</v>
      </c>
      <c r="K90" s="87">
        <f t="shared" si="5"/>
        <v>4.3</v>
      </c>
      <c r="L90" s="87">
        <f t="shared" si="6"/>
        <v>11.627906976744184</v>
      </c>
      <c r="M90" s="87"/>
    </row>
    <row r="91" spans="1:13" ht="12.75">
      <c r="A91" s="87">
        <v>4.4</v>
      </c>
      <c r="B91" s="87"/>
      <c r="C91" s="86">
        <f t="shared" si="0"/>
        <v>9.822871968416216</v>
      </c>
      <c r="D91" s="87">
        <f t="shared" si="1"/>
        <v>4.4</v>
      </c>
      <c r="E91" s="87">
        <f t="shared" si="2"/>
        <v>2.2843888298642363</v>
      </c>
      <c r="F91" s="87"/>
      <c r="G91" s="87"/>
      <c r="H91" s="87">
        <f t="shared" si="3"/>
        <v>4.4</v>
      </c>
      <c r="I91" s="87"/>
      <c r="J91" s="87">
        <f t="shared" si="4"/>
        <v>22.43925900183653</v>
      </c>
      <c r="K91" s="87">
        <f t="shared" si="5"/>
        <v>4.4</v>
      </c>
      <c r="L91" s="87">
        <f t="shared" si="6"/>
        <v>11.627906976744184</v>
      </c>
      <c r="M91" s="87"/>
    </row>
    <row r="92" spans="1:13" ht="12.75">
      <c r="A92" s="87">
        <v>4.5</v>
      </c>
      <c r="B92" s="87"/>
      <c r="C92" s="86">
        <f t="shared" si="0"/>
        <v>9.876882945853087</v>
      </c>
      <c r="D92" s="87">
        <f t="shared" si="1"/>
        <v>4.5</v>
      </c>
      <c r="E92" s="87">
        <f t="shared" si="2"/>
        <v>2.2969495222914156</v>
      </c>
      <c r="F92" s="87"/>
      <c r="G92" s="87"/>
      <c r="H92" s="87">
        <f t="shared" si="3"/>
        <v>4.5</v>
      </c>
      <c r="I92" s="87"/>
      <c r="J92" s="87">
        <f t="shared" si="4"/>
        <v>22.686701564205478</v>
      </c>
      <c r="K92" s="87">
        <f t="shared" si="5"/>
        <v>4.5</v>
      </c>
      <c r="L92" s="87">
        <f t="shared" si="6"/>
        <v>11.627906976744184</v>
      </c>
      <c r="M92" s="87"/>
    </row>
    <row r="93" spans="1:13" ht="12.75">
      <c r="A93" s="87">
        <v>4.6</v>
      </c>
      <c r="B93" s="87"/>
      <c r="C93" s="86">
        <f t="shared" si="0"/>
        <v>9.921146636328327</v>
      </c>
      <c r="D93" s="87">
        <f t="shared" si="1"/>
        <v>4.6</v>
      </c>
      <c r="E93" s="87">
        <f t="shared" si="2"/>
        <v>2.3072434037972855</v>
      </c>
      <c r="F93" s="87"/>
      <c r="G93" s="87"/>
      <c r="H93" s="87">
        <f t="shared" si="3"/>
        <v>4.6</v>
      </c>
      <c r="I93" s="87"/>
      <c r="J93" s="87">
        <f t="shared" si="4"/>
        <v>22.890500134774157</v>
      </c>
      <c r="K93" s="87">
        <f t="shared" si="5"/>
        <v>4.6</v>
      </c>
      <c r="L93" s="87">
        <f t="shared" si="6"/>
        <v>11.627906976744184</v>
      </c>
      <c r="M93" s="87"/>
    </row>
    <row r="94" spans="1:13" ht="12.75">
      <c r="A94" s="87">
        <v>4.7</v>
      </c>
      <c r="B94" s="87"/>
      <c r="C94" s="86">
        <f t="shared" si="0"/>
        <v>9.955619356941636</v>
      </c>
      <c r="D94" s="87">
        <f t="shared" si="1"/>
        <v>4.7</v>
      </c>
      <c r="E94" s="87">
        <f t="shared" si="2"/>
        <v>2.3152603155678224</v>
      </c>
      <c r="F94" s="87"/>
      <c r="G94" s="87"/>
      <c r="H94" s="87">
        <f t="shared" si="3"/>
        <v>4.7</v>
      </c>
      <c r="I94" s="87"/>
      <c r="J94" s="87">
        <f t="shared" si="4"/>
        <v>23.049850414025812</v>
      </c>
      <c r="K94" s="87">
        <f t="shared" si="5"/>
        <v>4.7</v>
      </c>
      <c r="L94" s="87">
        <f t="shared" si="6"/>
        <v>11.627906976744184</v>
      </c>
      <c r="M94" s="87"/>
    </row>
    <row r="95" spans="1:13" ht="12.75">
      <c r="A95" s="87">
        <v>4.8</v>
      </c>
      <c r="B95" s="87"/>
      <c r="C95" s="86">
        <f t="shared" si="0"/>
        <v>9.980267087293859</v>
      </c>
      <c r="D95" s="87">
        <f t="shared" si="1"/>
        <v>4.8</v>
      </c>
      <c r="E95" s="87">
        <f t="shared" si="2"/>
        <v>2.320992345882293</v>
      </c>
      <c r="F95" s="87"/>
      <c r="G95" s="87"/>
      <c r="H95" s="87">
        <f t="shared" si="3"/>
        <v>4.8</v>
      </c>
      <c r="I95" s="87"/>
      <c r="J95" s="87">
        <f t="shared" si="4"/>
        <v>23.164123519470014</v>
      </c>
      <c r="K95" s="87">
        <f t="shared" si="5"/>
        <v>4.8</v>
      </c>
      <c r="L95" s="87">
        <f t="shared" si="6"/>
        <v>11.627906976744184</v>
      </c>
      <c r="M95" s="87"/>
    </row>
    <row r="96" spans="1:13" ht="12.75">
      <c r="A96" s="87">
        <v>4.9</v>
      </c>
      <c r="B96" s="87"/>
      <c r="C96" s="86">
        <f t="shared" si="0"/>
        <v>9.99506550306102</v>
      </c>
      <c r="D96" s="87">
        <f t="shared" si="1"/>
        <v>4.9</v>
      </c>
      <c r="E96" s="87">
        <f t="shared" si="2"/>
        <v>2.3244338379211675</v>
      </c>
      <c r="F96" s="87"/>
      <c r="G96" s="87"/>
      <c r="H96" s="87">
        <f t="shared" si="3"/>
        <v>4.9</v>
      </c>
      <c r="I96" s="87"/>
      <c r="J96" s="87">
        <f t="shared" si="4"/>
        <v>23.232868467553597</v>
      </c>
      <c r="K96" s="87">
        <f t="shared" si="5"/>
        <v>4.9</v>
      </c>
      <c r="L96" s="87">
        <f t="shared" si="6"/>
        <v>11.627906976744184</v>
      </c>
      <c r="M96" s="87"/>
    </row>
    <row r="97" spans="1:13" ht="12.75">
      <c r="A97" s="87">
        <v>5</v>
      </c>
      <c r="B97" s="87"/>
      <c r="C97" s="86">
        <f t="shared" si="0"/>
        <v>9.999999999999465</v>
      </c>
      <c r="D97" s="87">
        <f t="shared" si="1"/>
        <v>5</v>
      </c>
      <c r="E97" s="87">
        <f t="shared" si="2"/>
        <v>2.325581395348713</v>
      </c>
      <c r="F97" s="87"/>
      <c r="G97" s="87"/>
      <c r="H97" s="87">
        <f t="shared" si="3"/>
        <v>5</v>
      </c>
      <c r="I97" s="87"/>
      <c r="J97" s="87">
        <f t="shared" si="4"/>
        <v>23.255813953485887</v>
      </c>
      <c r="K97" s="87">
        <f t="shared" si="5"/>
        <v>5</v>
      </c>
      <c r="L97" s="87">
        <f t="shared" si="6"/>
        <v>11.627906976744184</v>
      </c>
      <c r="M97" s="87"/>
    </row>
    <row r="98" spans="1:13" ht="12.75">
      <c r="A98" s="87">
        <v>5.1</v>
      </c>
      <c r="B98" s="87"/>
      <c r="C98" s="86">
        <f t="shared" si="0"/>
        <v>9.995065708358492</v>
      </c>
      <c r="D98" s="87">
        <f t="shared" si="1"/>
        <v>5.1</v>
      </c>
      <c r="E98" s="87">
        <f t="shared" si="2"/>
        <v>2.3244338856647655</v>
      </c>
      <c r="F98" s="87"/>
      <c r="G98" s="87"/>
      <c r="H98" s="87">
        <f t="shared" si="3"/>
        <v>5.1</v>
      </c>
      <c r="I98" s="87"/>
      <c r="J98" s="87">
        <f t="shared" si="4"/>
        <v>23.232869421954383</v>
      </c>
      <c r="K98" s="87">
        <f t="shared" si="5"/>
        <v>5.1</v>
      </c>
      <c r="L98" s="87">
        <f t="shared" si="6"/>
        <v>11.627906976744184</v>
      </c>
      <c r="M98" s="87"/>
    </row>
    <row r="99" spans="1:13" ht="12.75">
      <c r="A99" s="87">
        <v>5.2</v>
      </c>
      <c r="B99" s="87"/>
      <c r="C99" s="86">
        <f t="shared" si="0"/>
        <v>9.980267497686201</v>
      </c>
      <c r="D99" s="87">
        <f t="shared" si="1"/>
        <v>5.2</v>
      </c>
      <c r="E99" s="87">
        <f t="shared" si="2"/>
        <v>2.3209924413223724</v>
      </c>
      <c r="F99" s="87"/>
      <c r="G99" s="87"/>
      <c r="H99" s="87">
        <f t="shared" si="3"/>
        <v>5.2</v>
      </c>
      <c r="I99" s="87"/>
      <c r="J99" s="87">
        <f t="shared" si="4"/>
        <v>23.16412542450502</v>
      </c>
      <c r="K99" s="87">
        <f t="shared" si="5"/>
        <v>5.2</v>
      </c>
      <c r="L99" s="87">
        <f t="shared" si="6"/>
        <v>11.627906976744184</v>
      </c>
      <c r="M99" s="87"/>
    </row>
    <row r="100" spans="1:13" ht="12.75">
      <c r="A100" s="87">
        <v>5.3</v>
      </c>
      <c r="B100" s="87"/>
      <c r="C100" s="86">
        <f t="shared" si="0"/>
        <v>9.955619972023838</v>
      </c>
      <c r="D100" s="87">
        <f t="shared" si="1"/>
        <v>5.3</v>
      </c>
      <c r="E100" s="87">
        <f t="shared" si="2"/>
        <v>2.315260458610195</v>
      </c>
      <c r="F100" s="87"/>
      <c r="G100" s="87"/>
      <c r="H100" s="87">
        <f t="shared" si="3"/>
        <v>5.3</v>
      </c>
      <c r="I100" s="87"/>
      <c r="J100" s="87">
        <f t="shared" si="4"/>
        <v>23.04985326217673</v>
      </c>
      <c r="K100" s="87">
        <f t="shared" si="5"/>
        <v>5.3</v>
      </c>
      <c r="L100" s="87">
        <f t="shared" si="6"/>
        <v>11.627906976744184</v>
      </c>
      <c r="M100" s="87"/>
    </row>
    <row r="101" spans="1:13" ht="12.75">
      <c r="A101" s="87">
        <v>5.4</v>
      </c>
      <c r="B101" s="87"/>
      <c r="C101" s="86">
        <f t="shared" si="0"/>
        <v>9.92114745549338</v>
      </c>
      <c r="D101" s="87">
        <f t="shared" si="1"/>
        <v>5.4</v>
      </c>
      <c r="E101" s="87">
        <f t="shared" si="2"/>
        <v>2.307243594300786</v>
      </c>
      <c r="F101" s="87"/>
      <c r="G101" s="87"/>
      <c r="H101" s="87">
        <f t="shared" si="3"/>
        <v>5.4</v>
      </c>
      <c r="I101" s="87"/>
      <c r="J101" s="87">
        <f t="shared" si="4"/>
        <v>22.89050391480064</v>
      </c>
      <c r="K101" s="87">
        <f t="shared" si="5"/>
        <v>5.4</v>
      </c>
      <c r="L101" s="87">
        <f t="shared" si="6"/>
        <v>11.627906976744184</v>
      </c>
      <c r="M101" s="87"/>
    </row>
    <row r="102" spans="1:13" ht="12.75">
      <c r="A102" s="87">
        <v>5.5</v>
      </c>
      <c r="B102" s="87"/>
      <c r="C102" s="86">
        <f t="shared" si="0"/>
        <v>9.876883968292573</v>
      </c>
      <c r="D102" s="87">
        <f t="shared" si="1"/>
        <v>5.5</v>
      </c>
      <c r="E102" s="87">
        <f t="shared" si="2"/>
        <v>2.29694976006804</v>
      </c>
      <c r="F102" s="87"/>
      <c r="G102" s="87"/>
      <c r="H102" s="87">
        <f t="shared" si="3"/>
        <v>5.5</v>
      </c>
      <c r="I102" s="87"/>
      <c r="J102" s="87">
        <f t="shared" si="4"/>
        <v>22.6867062611895</v>
      </c>
      <c r="K102" s="87">
        <f t="shared" si="5"/>
        <v>5.5</v>
      </c>
      <c r="L102" s="87">
        <f t="shared" si="6"/>
        <v>11.627906976744184</v>
      </c>
      <c r="M102" s="87"/>
    </row>
    <row r="103" spans="1:13" ht="12.75">
      <c r="A103" s="87">
        <v>5.6</v>
      </c>
      <c r="B103" s="87"/>
      <c r="C103" s="86">
        <f t="shared" si="0"/>
        <v>9.822873193121112</v>
      </c>
      <c r="D103" s="87">
        <f t="shared" si="1"/>
        <v>5.6</v>
      </c>
      <c r="E103" s="87">
        <f t="shared" si="2"/>
        <v>2.2843891146793283</v>
      </c>
      <c r="F103" s="87"/>
      <c r="G103" s="87"/>
      <c r="H103" s="87">
        <f t="shared" si="3"/>
        <v>5.6</v>
      </c>
      <c r="I103" s="87"/>
      <c r="J103" s="87">
        <f t="shared" si="4"/>
        <v>22.439264597241245</v>
      </c>
      <c r="K103" s="87">
        <f t="shared" si="5"/>
        <v>5.6</v>
      </c>
      <c r="L103" s="87">
        <f t="shared" si="6"/>
        <v>11.627906976744184</v>
      </c>
      <c r="M103" s="87"/>
    </row>
    <row r="104" spans="1:13" ht="12.75">
      <c r="A104" s="87">
        <v>5.7</v>
      </c>
      <c r="B104" s="87"/>
      <c r="C104" s="86">
        <f t="shared" si="0"/>
        <v>9.759168432071114</v>
      </c>
      <c r="D104" s="87">
        <f t="shared" si="1"/>
        <v>5.7</v>
      </c>
      <c r="E104" s="87">
        <f t="shared" si="2"/>
        <v>2.2695740539700267</v>
      </c>
      <c r="F104" s="87"/>
      <c r="G104" s="87"/>
      <c r="H104" s="87">
        <f t="shared" si="3"/>
        <v>5.7</v>
      </c>
      <c r="I104" s="87"/>
      <c r="J104" s="87">
        <f t="shared" si="4"/>
        <v>22.149155461751945</v>
      </c>
      <c r="K104" s="87">
        <f t="shared" si="5"/>
        <v>5.7</v>
      </c>
      <c r="L104" s="87">
        <f t="shared" si="6"/>
        <v>11.627906976744184</v>
      </c>
      <c r="M104" s="87"/>
    </row>
    <row r="105" spans="1:13" ht="12.75">
      <c r="A105" s="87">
        <v>5.8</v>
      </c>
      <c r="B105" s="87"/>
      <c r="C105" s="86">
        <f t="shared" si="0"/>
        <v>9.685832554024413</v>
      </c>
      <c r="D105" s="87">
        <f t="shared" si="1"/>
        <v>5.8</v>
      </c>
      <c r="E105" s="87">
        <f t="shared" si="2"/>
        <v>2.252519198610329</v>
      </c>
      <c r="F105" s="87"/>
      <c r="G105" s="87"/>
      <c r="H105" s="87">
        <f t="shared" si="3"/>
        <v>5.8</v>
      </c>
      <c r="I105" s="87"/>
      <c r="J105" s="87">
        <f t="shared" si="4"/>
        <v>21.817523782464907</v>
      </c>
      <c r="K105" s="87">
        <f t="shared" si="5"/>
        <v>5.8</v>
      </c>
      <c r="L105" s="87">
        <f t="shared" si="6"/>
        <v>11.627906976744184</v>
      </c>
      <c r="M105" s="87"/>
    </row>
    <row r="106" spans="1:13" ht="12.75">
      <c r="A106" s="87">
        <v>5.9</v>
      </c>
      <c r="B106" s="87"/>
      <c r="C106" s="86">
        <f t="shared" si="0"/>
        <v>9.602937932608578</v>
      </c>
      <c r="D106" s="87">
        <f t="shared" si="1"/>
        <v>5.9</v>
      </c>
      <c r="E106" s="87">
        <f t="shared" si="2"/>
        <v>2.2332413796764135</v>
      </c>
      <c r="F106" s="87"/>
      <c r="G106" s="87"/>
      <c r="H106" s="87">
        <f t="shared" si="3"/>
        <v>5.9</v>
      </c>
      <c r="I106" s="87"/>
      <c r="J106" s="87">
        <f t="shared" si="4"/>
        <v>21.445678357565743</v>
      </c>
      <c r="K106" s="87">
        <f t="shared" si="5"/>
        <v>5.9</v>
      </c>
      <c r="L106" s="87">
        <f t="shared" si="6"/>
        <v>11.627906976744184</v>
      </c>
      <c r="M106" s="87"/>
    </row>
    <row r="107" spans="1:13" ht="12.75">
      <c r="A107" s="87">
        <v>6</v>
      </c>
      <c r="B107" s="87"/>
      <c r="C107" s="86">
        <f t="shared" si="0"/>
        <v>9.510566374772925</v>
      </c>
      <c r="D107" s="87">
        <f t="shared" si="1"/>
        <v>6</v>
      </c>
      <c r="E107" s="87">
        <f t="shared" si="2"/>
        <v>2.211759622040215</v>
      </c>
      <c r="F107" s="87"/>
      <c r="G107" s="87"/>
      <c r="H107" s="87">
        <f t="shared" si="3"/>
        <v>6</v>
      </c>
      <c r="I107" s="87"/>
      <c r="J107" s="87">
        <f t="shared" si="4"/>
        <v>21.03508669045614</v>
      </c>
      <c r="K107" s="87">
        <f t="shared" si="5"/>
        <v>6</v>
      </c>
      <c r="L107" s="87">
        <f t="shared" si="6"/>
        <v>11.627906976744184</v>
      </c>
      <c r="M107" s="87"/>
    </row>
    <row r="108" spans="1:13" ht="12.75">
      <c r="A108" s="87">
        <v>6.1</v>
      </c>
      <c r="B108" s="87"/>
      <c r="C108" s="86">
        <f t="shared" si="0"/>
        <v>9.408809040054956</v>
      </c>
      <c r="D108" s="87">
        <f t="shared" si="1"/>
        <v>6.1</v>
      </c>
      <c r="E108" s="87">
        <f t="shared" si="2"/>
        <v>2.188095125594176</v>
      </c>
      <c r="F108" s="87"/>
      <c r="G108" s="87"/>
      <c r="H108" s="87">
        <f t="shared" si="3"/>
        <v>6.1</v>
      </c>
      <c r="I108" s="87"/>
      <c r="J108" s="87">
        <f t="shared" si="4"/>
        <v>20.587369198190668</v>
      </c>
      <c r="K108" s="87">
        <f t="shared" si="5"/>
        <v>6.1</v>
      </c>
      <c r="L108" s="87">
        <f t="shared" si="6"/>
        <v>11.627906976744184</v>
      </c>
      <c r="M108" s="87"/>
    </row>
    <row r="109" spans="1:13" ht="12.75">
      <c r="A109" s="87">
        <v>6.2</v>
      </c>
      <c r="B109" s="87"/>
      <c r="C109" s="86">
        <f t="shared" si="0"/>
        <v>9.297766350616943</v>
      </c>
      <c r="D109" s="87">
        <f t="shared" si="1"/>
        <v>6.2</v>
      </c>
      <c r="E109" s="87">
        <f t="shared" si="2"/>
        <v>2.1622712443295216</v>
      </c>
      <c r="F109" s="87"/>
      <c r="G109" s="87"/>
      <c r="H109" s="87">
        <f t="shared" si="3"/>
        <v>6.2</v>
      </c>
      <c r="I109" s="87"/>
      <c r="J109" s="87">
        <f t="shared" si="4"/>
        <v>20.104292816433652</v>
      </c>
      <c r="K109" s="87">
        <f t="shared" si="5"/>
        <v>6.2</v>
      </c>
      <c r="L109" s="87">
        <f t="shared" si="6"/>
        <v>11.627906976744184</v>
      </c>
      <c r="M109" s="87"/>
    </row>
    <row r="110" spans="1:13" ht="12.75">
      <c r="A110" s="87">
        <v>6.3</v>
      </c>
      <c r="B110" s="87"/>
      <c r="C110" s="86">
        <f t="shared" si="0"/>
        <v>9.177547892141423</v>
      </c>
      <c r="D110" s="87">
        <f t="shared" si="1"/>
        <v>6.3</v>
      </c>
      <c r="E110" s="87">
        <f t="shared" si="2"/>
        <v>2.134313463288703</v>
      </c>
      <c r="F110" s="87"/>
      <c r="G110" s="87"/>
      <c r="H110" s="87">
        <f t="shared" si="3"/>
        <v>6.3</v>
      </c>
      <c r="I110" s="87"/>
      <c r="J110" s="87">
        <f t="shared" si="4"/>
        <v>19.5877640261743</v>
      </c>
      <c r="K110" s="87">
        <f t="shared" si="5"/>
        <v>6.3</v>
      </c>
      <c r="L110" s="87">
        <f t="shared" si="6"/>
        <v>11.627906976744184</v>
      </c>
      <c r="M110" s="87"/>
    </row>
    <row r="111" spans="1:13" ht="12.75">
      <c r="A111" s="87">
        <v>6.4</v>
      </c>
      <c r="B111" s="87"/>
      <c r="C111" s="86">
        <f t="shared" si="0"/>
        <v>9.048272305683398</v>
      </c>
      <c r="D111" s="87">
        <f t="shared" si="1"/>
        <v>6.4</v>
      </c>
      <c r="E111" s="87">
        <f t="shared" si="2"/>
        <v>2.104249373414744</v>
      </c>
      <c r="F111" s="87"/>
      <c r="G111" s="87"/>
      <c r="H111" s="87">
        <f t="shared" si="3"/>
        <v>6.4</v>
      </c>
      <c r="I111" s="87"/>
      <c r="J111" s="87">
        <f t="shared" si="4"/>
        <v>19.039821329720265</v>
      </c>
      <c r="K111" s="87">
        <f t="shared" si="5"/>
        <v>6.4</v>
      </c>
      <c r="L111" s="87">
        <f t="shared" si="6"/>
        <v>11.627906976744184</v>
      </c>
      <c r="M111" s="87"/>
    </row>
    <row r="112" spans="1:13" ht="12.75">
      <c r="A112" s="87">
        <v>6.5</v>
      </c>
      <c r="B112" s="87"/>
      <c r="C112" s="86">
        <f aca="true" t="shared" si="7" ref="C112:C175">$A$12*SIN(2*3.141592*$D$12*A112/1000)</f>
        <v>8.910067170585997</v>
      </c>
      <c r="D112" s="87">
        <f aca="true" t="shared" si="8" ref="D112:D175">A112*$A$43</f>
        <v>6.5</v>
      </c>
      <c r="E112" s="87">
        <f aca="true" t="shared" si="9" ref="E112:E175">C112/$C$12*$A$43</f>
        <v>2.072108644322325</v>
      </c>
      <c r="F112" s="87"/>
      <c r="G112" s="87"/>
      <c r="H112" s="87">
        <f aca="true" t="shared" si="10" ref="H112:H175">A112*$C$43</f>
        <v>6.5</v>
      </c>
      <c r="I112" s="87"/>
      <c r="J112" s="87">
        <f aca="true" t="shared" si="11" ref="J112:J175">C112*C112/$C$12*$C$43</f>
        <v>18.462627205663804</v>
      </c>
      <c r="K112" s="87">
        <f aca="true" t="shared" si="12" ref="K112:K175">A112*$D$43</f>
        <v>6.5</v>
      </c>
      <c r="L112" s="87">
        <f aca="true" t="shared" si="13" ref="L112:L175">$D$6*$D$2*$D$43</f>
        <v>11.627906976744184</v>
      </c>
      <c r="M112" s="87"/>
    </row>
    <row r="113" spans="1:13" ht="12.75">
      <c r="A113" s="87">
        <v>6.6</v>
      </c>
      <c r="B113" s="87"/>
      <c r="C113" s="86">
        <f t="shared" si="7"/>
        <v>8.763068878575098</v>
      </c>
      <c r="D113" s="87">
        <f t="shared" si="8"/>
        <v>6.6</v>
      </c>
      <c r="E113" s="87">
        <f t="shared" si="9"/>
        <v>2.0379229950174644</v>
      </c>
      <c r="F113" s="87"/>
      <c r="G113" s="87"/>
      <c r="H113" s="87">
        <f t="shared" si="10"/>
        <v>6.6</v>
      </c>
      <c r="I113" s="87"/>
      <c r="J113" s="87">
        <f t="shared" si="11"/>
        <v>17.858459574570098</v>
      </c>
      <c r="K113" s="87">
        <f t="shared" si="12"/>
        <v>6.6</v>
      </c>
      <c r="L113" s="87">
        <f t="shared" si="13"/>
        <v>11.627906976744184</v>
      </c>
      <c r="M113" s="87"/>
    </row>
    <row r="114" spans="1:13" ht="12.75">
      <c r="A114" s="87">
        <v>6.7</v>
      </c>
      <c r="B114" s="87"/>
      <c r="C114" s="86">
        <f t="shared" si="7"/>
        <v>8.607422499157245</v>
      </c>
      <c r="D114" s="87">
        <f t="shared" si="8"/>
        <v>6.7</v>
      </c>
      <c r="E114" s="87">
        <f t="shared" si="9"/>
        <v>2.001726162594708</v>
      </c>
      <c r="F114" s="87"/>
      <c r="G114" s="87"/>
      <c r="H114" s="87">
        <f t="shared" si="10"/>
        <v>6.7</v>
      </c>
      <c r="I114" s="87"/>
      <c r="J114" s="87">
        <f t="shared" si="11"/>
        <v>17.229702809069387</v>
      </c>
      <c r="K114" s="87">
        <f t="shared" si="12"/>
        <v>6.7</v>
      </c>
      <c r="L114" s="87">
        <f t="shared" si="13"/>
        <v>11.627906976744184</v>
      </c>
      <c r="M114" s="87"/>
    </row>
    <row r="115" spans="1:13" ht="12.75">
      <c r="A115" s="87">
        <v>6.8</v>
      </c>
      <c r="B115" s="87"/>
      <c r="C115" s="86">
        <f t="shared" si="7"/>
        <v>8.4432816364536</v>
      </c>
      <c r="D115" s="87">
        <f t="shared" si="8"/>
        <v>6.8</v>
      </c>
      <c r="E115" s="87">
        <f t="shared" si="9"/>
        <v>1.9635538689426977</v>
      </c>
      <c r="F115" s="87"/>
      <c r="G115" s="87"/>
      <c r="H115" s="87">
        <f t="shared" si="10"/>
        <v>6.8</v>
      </c>
      <c r="I115" s="87"/>
      <c r="J115" s="87">
        <f t="shared" si="11"/>
        <v>16.5788383238313</v>
      </c>
      <c r="K115" s="87">
        <f t="shared" si="12"/>
        <v>6.8</v>
      </c>
      <c r="L115" s="87">
        <f t="shared" si="13"/>
        <v>11.627906976744184</v>
      </c>
      <c r="M115" s="87"/>
    </row>
    <row r="116" spans="1:13" ht="12.75">
      <c r="A116" s="87">
        <v>6.9</v>
      </c>
      <c r="B116" s="87"/>
      <c r="C116" s="86">
        <f t="shared" si="7"/>
        <v>8.270808277611293</v>
      </c>
      <c r="D116" s="87">
        <f t="shared" si="8"/>
        <v>6.9</v>
      </c>
      <c r="E116" s="87">
        <f t="shared" si="9"/>
        <v>1.9234437854909985</v>
      </c>
      <c r="F116" s="87"/>
      <c r="G116" s="87"/>
      <c r="H116" s="87">
        <f t="shared" si="10"/>
        <v>6.9</v>
      </c>
      <c r="I116" s="87"/>
      <c r="J116" s="87">
        <f t="shared" si="11"/>
        <v>15.90843478255895</v>
      </c>
      <c r="K116" s="87">
        <f t="shared" si="12"/>
        <v>6.9</v>
      </c>
      <c r="L116" s="87">
        <f t="shared" si="13"/>
        <v>11.627906976744184</v>
      </c>
      <c r="M116" s="87"/>
    </row>
    <row r="117" spans="1:13" ht="12.75">
      <c r="A117" s="87">
        <v>7</v>
      </c>
      <c r="B117" s="87"/>
      <c r="C117" s="86">
        <f t="shared" si="7"/>
        <v>8.090172632941718</v>
      </c>
      <c r="D117" s="87">
        <f t="shared" si="8"/>
        <v>7</v>
      </c>
      <c r="E117" s="87">
        <f t="shared" si="9"/>
        <v>1.8814354960329576</v>
      </c>
      <c r="F117" s="87"/>
      <c r="G117" s="87"/>
      <c r="H117" s="87">
        <f t="shared" si="10"/>
        <v>7</v>
      </c>
      <c r="I117" s="87"/>
      <c r="J117" s="87">
        <f t="shared" si="11"/>
        <v>15.22113796065096</v>
      </c>
      <c r="K117" s="87">
        <f t="shared" si="12"/>
        <v>7</v>
      </c>
      <c r="L117" s="87">
        <f t="shared" si="13"/>
        <v>11.627906976744184</v>
      </c>
      <c r="M117" s="87"/>
    </row>
    <row r="118" spans="1:13" ht="12.75">
      <c r="A118" s="87">
        <v>7.1</v>
      </c>
      <c r="B118" s="87"/>
      <c r="C118" s="86">
        <f t="shared" si="7"/>
        <v>7.901552967943594</v>
      </c>
      <c r="D118" s="87">
        <f t="shared" si="8"/>
        <v>7.1</v>
      </c>
      <c r="E118" s="87">
        <f t="shared" si="9"/>
        <v>1.837570457661301</v>
      </c>
      <c r="F118" s="87"/>
      <c r="G118" s="87"/>
      <c r="H118" s="87">
        <f t="shared" si="10"/>
        <v>7.1</v>
      </c>
      <c r="I118" s="87"/>
      <c r="J118" s="87">
        <f t="shared" si="11"/>
        <v>14.519660303539123</v>
      </c>
      <c r="K118" s="87">
        <f t="shared" si="12"/>
        <v>7.1</v>
      </c>
      <c r="L118" s="87">
        <f t="shared" si="13"/>
        <v>11.627906976744184</v>
      </c>
      <c r="M118" s="87"/>
    </row>
    <row r="119" spans="1:13" ht="12.75">
      <c r="A119" s="87">
        <v>7.2</v>
      </c>
      <c r="B119" s="87"/>
      <c r="C119" s="86">
        <f t="shared" si="7"/>
        <v>7.705135427376495</v>
      </c>
      <c r="D119" s="87">
        <f t="shared" si="8"/>
        <v>7.2</v>
      </c>
      <c r="E119" s="87">
        <f t="shared" si="9"/>
        <v>1.791891959854999</v>
      </c>
      <c r="F119" s="87"/>
      <c r="G119" s="87"/>
      <c r="H119" s="87">
        <f t="shared" si="10"/>
        <v>7.2</v>
      </c>
      <c r="I119" s="87"/>
      <c r="J119" s="87">
        <f t="shared" si="11"/>
        <v>13.806770221909854</v>
      </c>
      <c r="K119" s="87">
        <f t="shared" si="12"/>
        <v>7.2</v>
      </c>
      <c r="L119" s="87">
        <f t="shared" si="13"/>
        <v>11.627906976744184</v>
      </c>
      <c r="M119" s="87"/>
    </row>
    <row r="120" spans="1:13" ht="12.75">
      <c r="A120" s="87">
        <v>7.3</v>
      </c>
      <c r="B120" s="87"/>
      <c r="C120" s="86">
        <f t="shared" si="7"/>
        <v>7.501113851558544</v>
      </c>
      <c r="D120" s="87">
        <f t="shared" si="8"/>
        <v>7.3</v>
      </c>
      <c r="E120" s="87">
        <f t="shared" si="9"/>
        <v>1.744445081757801</v>
      </c>
      <c r="F120" s="87"/>
      <c r="G120" s="87"/>
      <c r="H120" s="87">
        <f t="shared" si="10"/>
        <v>7.3</v>
      </c>
      <c r="I120" s="87"/>
      <c r="J120" s="87">
        <f t="shared" si="11"/>
        <v>13.085281166056618</v>
      </c>
      <c r="K120" s="87">
        <f t="shared" si="12"/>
        <v>7.3</v>
      </c>
      <c r="L120" s="87">
        <f t="shared" si="13"/>
        <v>11.627906976744184</v>
      </c>
      <c r="M120" s="87"/>
    </row>
    <row r="121" spans="1:13" ht="12.75">
      <c r="A121" s="87">
        <v>7.4</v>
      </c>
      <c r="B121" s="87"/>
      <c r="C121" s="86">
        <f t="shared" si="7"/>
        <v>7.289689585069472</v>
      </c>
      <c r="D121" s="87">
        <f t="shared" si="8"/>
        <v>7.4</v>
      </c>
      <c r="E121" s="87">
        <f t="shared" si="9"/>
        <v>1.695276647690575</v>
      </c>
      <c r="F121" s="87"/>
      <c r="G121" s="87"/>
      <c r="H121" s="87">
        <f t="shared" si="10"/>
        <v>7.4</v>
      </c>
      <c r="I121" s="87"/>
      <c r="J121" s="87">
        <f t="shared" si="11"/>
        <v>12.358040522481474</v>
      </c>
      <c r="K121" s="87">
        <f t="shared" si="12"/>
        <v>7.4</v>
      </c>
      <c r="L121" s="87">
        <f t="shared" si="13"/>
        <v>11.627906976744184</v>
      </c>
      <c r="M121" s="87"/>
    </row>
    <row r="122" spans="1:13" ht="12.75">
      <c r="A122" s="87">
        <v>7.5</v>
      </c>
      <c r="B122" s="87"/>
      <c r="C122" s="86">
        <f t="shared" si="7"/>
        <v>7.071071278047938</v>
      </c>
      <c r="D122" s="87">
        <f t="shared" si="8"/>
        <v>7.5</v>
      </c>
      <c r="E122" s="87">
        <f t="shared" si="9"/>
        <v>1.644435180941381</v>
      </c>
      <c r="F122" s="87"/>
      <c r="G122" s="87"/>
      <c r="H122" s="87">
        <f t="shared" si="10"/>
        <v>7.5</v>
      </c>
      <c r="I122" s="87"/>
      <c r="J122" s="87">
        <f t="shared" si="11"/>
        <v>11.627918376566164</v>
      </c>
      <c r="K122" s="87">
        <f t="shared" si="12"/>
        <v>7.5</v>
      </c>
      <c r="L122" s="87">
        <f t="shared" si="13"/>
        <v>11.627906976744184</v>
      </c>
      <c r="M122" s="87"/>
    </row>
    <row r="123" spans="1:13" ht="12.75">
      <c r="A123" s="87">
        <v>7.6</v>
      </c>
      <c r="B123" s="87"/>
      <c r="C123" s="86">
        <f t="shared" si="7"/>
        <v>6.845474680279096</v>
      </c>
      <c r="D123" s="87">
        <f t="shared" si="8"/>
        <v>7.6</v>
      </c>
      <c r="E123" s="87">
        <f t="shared" si="9"/>
        <v>1.5919708558788594</v>
      </c>
      <c r="F123" s="87"/>
      <c r="G123" s="87"/>
      <c r="H123" s="87">
        <f t="shared" si="10"/>
        <v>7.6</v>
      </c>
      <c r="I123" s="87"/>
      <c r="J123" s="87">
        <f t="shared" si="11"/>
        <v>10.897796185660974</v>
      </c>
      <c r="K123" s="87">
        <f t="shared" si="12"/>
        <v>7.6</v>
      </c>
      <c r="L123" s="87">
        <f t="shared" si="13"/>
        <v>11.627906976744184</v>
      </c>
      <c r="M123" s="87"/>
    </row>
    <row r="124" spans="1:13" ht="12.75">
      <c r="A124" s="87">
        <v>7.7</v>
      </c>
      <c r="B124" s="87"/>
      <c r="C124" s="86">
        <f t="shared" si="7"/>
        <v>6.61312242827571</v>
      </c>
      <c r="D124" s="87">
        <f t="shared" si="8"/>
        <v>7.7</v>
      </c>
      <c r="E124" s="87">
        <f t="shared" si="9"/>
        <v>1.5379354484362115</v>
      </c>
      <c r="F124" s="87"/>
      <c r="G124" s="87"/>
      <c r="H124" s="87">
        <f t="shared" si="10"/>
        <v>7.7</v>
      </c>
      <c r="I124" s="87"/>
      <c r="J124" s="87">
        <f t="shared" si="11"/>
        <v>10.170555407293772</v>
      </c>
      <c r="K124" s="87">
        <f t="shared" si="12"/>
        <v>7.7</v>
      </c>
      <c r="L124" s="87">
        <f t="shared" si="13"/>
        <v>11.627906976744184</v>
      </c>
      <c r="M124" s="87"/>
    </row>
    <row r="125" spans="1:13" ht="12.75">
      <c r="A125" s="87">
        <v>7.8</v>
      </c>
      <c r="B125" s="87"/>
      <c r="C125" s="86">
        <f t="shared" si="7"/>
        <v>6.374243825562877</v>
      </c>
      <c r="D125" s="87">
        <f t="shared" si="8"/>
        <v>7.8</v>
      </c>
      <c r="E125" s="87">
        <f t="shared" si="9"/>
        <v>1.4823822850146224</v>
      </c>
      <c r="F125" s="87"/>
      <c r="G125" s="87"/>
      <c r="H125" s="87">
        <f t="shared" si="10"/>
        <v>7.8</v>
      </c>
      <c r="I125" s="87"/>
      <c r="J125" s="87">
        <f t="shared" si="11"/>
        <v>9.449066127378245</v>
      </c>
      <c r="K125" s="87">
        <f t="shared" si="12"/>
        <v>7.8</v>
      </c>
      <c r="L125" s="87">
        <f t="shared" si="13"/>
        <v>11.627906976744184</v>
      </c>
      <c r="M125" s="87"/>
    </row>
    <row r="126" spans="1:13" ht="12.75">
      <c r="A126" s="87">
        <v>7.9</v>
      </c>
      <c r="B126" s="87"/>
      <c r="C126" s="86">
        <f t="shared" si="7"/>
        <v>6.129074616383232</v>
      </c>
      <c r="D126" s="87">
        <f t="shared" si="8"/>
        <v>7.9</v>
      </c>
      <c r="E126" s="87">
        <f t="shared" si="9"/>
        <v>1.4253661898565655</v>
      </c>
      <c r="F126" s="87"/>
      <c r="G126" s="87"/>
      <c r="H126" s="87">
        <f t="shared" si="10"/>
        <v>7.9</v>
      </c>
      <c r="I126" s="87"/>
      <c r="J126" s="87">
        <f t="shared" si="11"/>
        <v>8.736175733300758</v>
      </c>
      <c r="K126" s="87">
        <f t="shared" si="12"/>
        <v>7.9</v>
      </c>
      <c r="L126" s="87">
        <f t="shared" si="13"/>
        <v>11.627906976744184</v>
      </c>
      <c r="M126" s="87"/>
    </row>
    <row r="127" spans="1:13" ht="12.75">
      <c r="A127" s="87">
        <v>8</v>
      </c>
      <c r="B127" s="87"/>
      <c r="C127" s="86">
        <f t="shared" si="7"/>
        <v>5.87785675304593</v>
      </c>
      <c r="D127" s="87">
        <f t="shared" si="8"/>
        <v>8</v>
      </c>
      <c r="E127" s="87">
        <f t="shared" si="9"/>
        <v>1.366943430940914</v>
      </c>
      <c r="F127" s="87"/>
      <c r="G127" s="87"/>
      <c r="H127" s="87">
        <f t="shared" si="10"/>
        <v>8</v>
      </c>
      <c r="I127" s="87"/>
      <c r="J127" s="87">
        <f t="shared" si="11"/>
        <v>8.034697676587824</v>
      </c>
      <c r="K127" s="87">
        <f t="shared" si="12"/>
        <v>8</v>
      </c>
      <c r="L127" s="87">
        <f t="shared" si="13"/>
        <v>11.627906976744184</v>
      </c>
      <c r="M127" s="87"/>
    </row>
    <row r="128" spans="1:13" ht="12.75">
      <c r="A128" s="87">
        <v>8.1</v>
      </c>
      <c r="B128" s="87"/>
      <c r="C128" s="86">
        <f t="shared" si="7"/>
        <v>5.6208381571490325</v>
      </c>
      <c r="D128" s="87">
        <f t="shared" si="8"/>
        <v>8.1</v>
      </c>
      <c r="E128" s="87">
        <f t="shared" si="9"/>
        <v>1.3071716644532634</v>
      </c>
      <c r="F128" s="87"/>
      <c r="G128" s="87"/>
      <c r="H128" s="87">
        <f t="shared" si="10"/>
        <v>8.1</v>
      </c>
      <c r="I128" s="87"/>
      <c r="J128" s="87">
        <f t="shared" si="11"/>
        <v>7.347400369502915</v>
      </c>
      <c r="K128" s="87">
        <f t="shared" si="12"/>
        <v>8.1</v>
      </c>
      <c r="L128" s="87">
        <f t="shared" si="13"/>
        <v>11.627906976744184</v>
      </c>
      <c r="M128" s="87"/>
    </row>
    <row r="129" spans="1:13" ht="12.75">
      <c r="A129" s="87">
        <v>8.2</v>
      </c>
      <c r="B129" s="87"/>
      <c r="C129" s="86">
        <f t="shared" si="7"/>
        <v>5.358272474910937</v>
      </c>
      <c r="D129" s="87">
        <f t="shared" si="8"/>
        <v>8.2</v>
      </c>
      <c r="E129" s="87">
        <f t="shared" si="9"/>
        <v>1.2461098778862645</v>
      </c>
      <c r="F129" s="87"/>
      <c r="G129" s="87"/>
      <c r="H129" s="87">
        <f t="shared" si="10"/>
        <v>8.2</v>
      </c>
      <c r="I129" s="87"/>
      <c r="J129" s="87">
        <f t="shared" si="11"/>
        <v>6.6769962593926</v>
      </c>
      <c r="K129" s="87">
        <f t="shared" si="12"/>
        <v>8.2</v>
      </c>
      <c r="L129" s="87">
        <f t="shared" si="13"/>
        <v>11.627906976744184</v>
      </c>
      <c r="M129" s="87"/>
    </row>
    <row r="130" spans="1:13" ht="12.75">
      <c r="A130" s="87">
        <v>8.3</v>
      </c>
      <c r="B130" s="87"/>
      <c r="C130" s="86">
        <f t="shared" si="7"/>
        <v>5.090418826852251</v>
      </c>
      <c r="D130" s="87">
        <f t="shared" si="8"/>
        <v>8.3</v>
      </c>
      <c r="E130" s="87">
        <f t="shared" si="9"/>
        <v>1.183818331826105</v>
      </c>
      <c r="F130" s="87"/>
      <c r="G130" s="87"/>
      <c r="H130" s="87">
        <f t="shared" si="10"/>
        <v>8.3</v>
      </c>
      <c r="I130" s="87"/>
      <c r="J130" s="87">
        <f t="shared" si="11"/>
        <v>6.02613112390043</v>
      </c>
      <c r="K130" s="87">
        <f t="shared" si="12"/>
        <v>8.3</v>
      </c>
      <c r="L130" s="87">
        <f t="shared" si="13"/>
        <v>11.627906976744184</v>
      </c>
      <c r="M130" s="87"/>
    </row>
    <row r="131" spans="1:13" ht="12.75">
      <c r="A131" s="87">
        <v>8.4</v>
      </c>
      <c r="B131" s="87"/>
      <c r="C131" s="86">
        <f t="shared" si="7"/>
        <v>4.817541552075283</v>
      </c>
      <c r="D131" s="87">
        <f t="shared" si="8"/>
        <v>8.4</v>
      </c>
      <c r="E131" s="87">
        <f t="shared" si="9"/>
        <v>1.120358500482624</v>
      </c>
      <c r="F131" s="87"/>
      <c r="G131" s="87"/>
      <c r="H131" s="87">
        <f t="shared" si="10"/>
        <v>8.4</v>
      </c>
      <c r="I131" s="87"/>
      <c r="J131" s="87">
        <f t="shared" si="11"/>
        <v>5.397373629295796</v>
      </c>
      <c r="K131" s="87">
        <f t="shared" si="12"/>
        <v>8.4</v>
      </c>
      <c r="L131" s="87">
        <f t="shared" si="13"/>
        <v>11.627906976744184</v>
      </c>
      <c r="M131" s="87"/>
    </row>
    <row r="132" spans="1:13" ht="12.75">
      <c r="A132" s="87">
        <v>8.5</v>
      </c>
      <c r="B132" s="87"/>
      <c r="C132" s="86">
        <f t="shared" si="7"/>
        <v>4.539909947393311</v>
      </c>
      <c r="D132" s="87">
        <f t="shared" si="8"/>
        <v>8.5</v>
      </c>
      <c r="E132" s="87">
        <f t="shared" si="9"/>
        <v>1.0557930110217002</v>
      </c>
      <c r="F132" s="87"/>
      <c r="G132" s="87"/>
      <c r="H132" s="87">
        <f t="shared" si="10"/>
        <v>8.5</v>
      </c>
      <c r="I132" s="87"/>
      <c r="J132" s="87">
        <f t="shared" si="11"/>
        <v>4.793205193125753</v>
      </c>
      <c r="K132" s="87">
        <f t="shared" si="12"/>
        <v>8.5</v>
      </c>
      <c r="L132" s="87">
        <f t="shared" si="13"/>
        <v>11.627906976744184</v>
      </c>
      <c r="M132" s="87"/>
    </row>
    <row r="133" spans="1:13" ht="12.75">
      <c r="A133" s="87">
        <v>8.6</v>
      </c>
      <c r="B133" s="87"/>
      <c r="C133" s="86">
        <f t="shared" si="7"/>
        <v>4.2577980015673</v>
      </c>
      <c r="D133" s="87">
        <f t="shared" si="8"/>
        <v>8.6</v>
      </c>
      <c r="E133" s="87">
        <f t="shared" si="9"/>
        <v>0.9901855817598373</v>
      </c>
      <c r="F133" s="87"/>
      <c r="G133" s="87"/>
      <c r="H133" s="87">
        <f t="shared" si="10"/>
        <v>8.6</v>
      </c>
      <c r="I133" s="87"/>
      <c r="J133" s="87">
        <f t="shared" si="11"/>
        <v>4.21601019119779</v>
      </c>
      <c r="K133" s="87">
        <f t="shared" si="12"/>
        <v>8.6</v>
      </c>
      <c r="L133" s="87">
        <f t="shared" si="13"/>
        <v>11.627906976744184</v>
      </c>
      <c r="M133" s="87"/>
    </row>
    <row r="134" spans="1:13" ht="12.75">
      <c r="A134" s="87">
        <v>8.7</v>
      </c>
      <c r="B134" s="87"/>
      <c r="C134" s="86">
        <f t="shared" si="7"/>
        <v>3.971484124912152</v>
      </c>
      <c r="D134" s="87">
        <f t="shared" si="8"/>
        <v>8.7</v>
      </c>
      <c r="E134" s="87">
        <f t="shared" si="9"/>
        <v>0.9236009592818959</v>
      </c>
      <c r="F134" s="87"/>
      <c r="G134" s="87"/>
      <c r="H134" s="87">
        <f t="shared" si="10"/>
        <v>8.7</v>
      </c>
      <c r="I134" s="87"/>
      <c r="J134" s="87">
        <f t="shared" si="11"/>
        <v>3.668066547541684</v>
      </c>
      <c r="K134" s="87">
        <f t="shared" si="12"/>
        <v>8.7</v>
      </c>
      <c r="L134" s="87">
        <f t="shared" si="13"/>
        <v>11.627906976744184</v>
      </c>
      <c r="M134" s="87"/>
    </row>
    <row r="135" spans="1:13" ht="12.75">
      <c r="A135" s="87">
        <v>8.8</v>
      </c>
      <c r="B135" s="87"/>
      <c r="C135" s="86">
        <f t="shared" si="7"/>
        <v>3.6812508745394763</v>
      </c>
      <c r="D135" s="87">
        <f t="shared" si="8"/>
        <v>8.8</v>
      </c>
      <c r="E135" s="87">
        <f t="shared" si="9"/>
        <v>0.8561048545440643</v>
      </c>
      <c r="F135" s="87"/>
      <c r="G135" s="87"/>
      <c r="H135" s="87">
        <f t="shared" si="10"/>
        <v>8.8</v>
      </c>
      <c r="I135" s="87"/>
      <c r="J135" s="87">
        <f t="shared" si="11"/>
        <v>3.151536744487828</v>
      </c>
      <c r="K135" s="87">
        <f t="shared" si="12"/>
        <v>8.8</v>
      </c>
      <c r="L135" s="87">
        <f t="shared" si="13"/>
        <v>11.627906976744184</v>
      </c>
      <c r="M135" s="87"/>
    </row>
    <row r="136" spans="1:13" ht="12.75">
      <c r="A136" s="87">
        <v>8.9</v>
      </c>
      <c r="B136" s="87"/>
      <c r="C136" s="86">
        <f t="shared" si="7"/>
        <v>3.3873846755079366</v>
      </c>
      <c r="D136" s="87">
        <f t="shared" si="8"/>
        <v>8.9</v>
      </c>
      <c r="E136" s="87">
        <f t="shared" si="9"/>
        <v>0.7877638780251016</v>
      </c>
      <c r="F136" s="87"/>
      <c r="G136" s="87"/>
      <c r="H136" s="87">
        <f t="shared" si="10"/>
        <v>8.9</v>
      </c>
      <c r="I136" s="87"/>
      <c r="J136" s="87">
        <f t="shared" si="11"/>
        <v>2.668459288340933</v>
      </c>
      <c r="K136" s="87">
        <f t="shared" si="12"/>
        <v>8.9</v>
      </c>
      <c r="L136" s="87">
        <f t="shared" si="13"/>
        <v>11.627906976744184</v>
      </c>
      <c r="M136" s="87"/>
    </row>
    <row r="137" spans="1:13" ht="12.75">
      <c r="A137" s="87">
        <v>9</v>
      </c>
      <c r="B137" s="87"/>
      <c r="C137" s="86">
        <f t="shared" si="7"/>
        <v>3.0901755381564264</v>
      </c>
      <c r="D137" s="87">
        <f t="shared" si="8"/>
        <v>9</v>
      </c>
      <c r="E137" s="87">
        <f t="shared" si="9"/>
        <v>0.7186454739898667</v>
      </c>
      <c r="F137" s="87"/>
      <c r="G137" s="87"/>
      <c r="H137" s="87">
        <f t="shared" si="10"/>
        <v>9</v>
      </c>
      <c r="I137" s="87"/>
      <c r="J137" s="87">
        <f t="shared" si="11"/>
        <v>2.2207406643303162</v>
      </c>
      <c r="K137" s="87">
        <f t="shared" si="12"/>
        <v>9</v>
      </c>
      <c r="L137" s="87">
        <f t="shared" si="13"/>
        <v>11.627906976744184</v>
      </c>
      <c r="M137" s="87"/>
    </row>
    <row r="138" spans="1:13" ht="12.75">
      <c r="A138" s="87">
        <v>9.1</v>
      </c>
      <c r="B138" s="87"/>
      <c r="C138" s="86">
        <f t="shared" si="7"/>
        <v>2.7899167718989766</v>
      </c>
      <c r="D138" s="87">
        <f t="shared" si="8"/>
        <v>9.1</v>
      </c>
      <c r="E138" s="87">
        <f t="shared" si="9"/>
        <v>0.6488178539299946</v>
      </c>
      <c r="F138" s="87"/>
      <c r="G138" s="87"/>
      <c r="H138" s="87">
        <f t="shared" si="10"/>
        <v>9.1</v>
      </c>
      <c r="I138" s="87"/>
      <c r="J138" s="87">
        <f t="shared" si="11"/>
        <v>1.8101478125867922</v>
      </c>
      <c r="K138" s="87">
        <f t="shared" si="12"/>
        <v>9.1</v>
      </c>
      <c r="L138" s="87">
        <f t="shared" si="13"/>
        <v>11.627906976744184</v>
      </c>
      <c r="M138" s="87"/>
    </row>
    <row r="139" spans="1:13" ht="12.75">
      <c r="A139" s="87">
        <v>9.2</v>
      </c>
      <c r="B139" s="87"/>
      <c r="C139" s="86">
        <f t="shared" si="7"/>
        <v>2.4869046957639256</v>
      </c>
      <c r="D139" s="87">
        <f t="shared" si="8"/>
        <v>9.2</v>
      </c>
      <c r="E139" s="87">
        <f t="shared" si="9"/>
        <v>0.5783499292474246</v>
      </c>
      <c r="F139" s="87"/>
      <c r="G139" s="87"/>
      <c r="H139" s="87">
        <f t="shared" si="10"/>
        <v>9.2</v>
      </c>
      <c r="I139" s="87"/>
      <c r="J139" s="87">
        <f t="shared" si="11"/>
        <v>1.4383011548401543</v>
      </c>
      <c r="K139" s="87">
        <f t="shared" si="12"/>
        <v>9.2</v>
      </c>
      <c r="L139" s="87">
        <f t="shared" si="13"/>
        <v>11.627906976744184</v>
      </c>
      <c r="M139" s="87"/>
    </row>
    <row r="140" spans="1:13" ht="12.75">
      <c r="A140" s="87">
        <v>9.3</v>
      </c>
      <c r="B140" s="87"/>
      <c r="C140" s="86">
        <f t="shared" si="7"/>
        <v>2.1814383459629005</v>
      </c>
      <c r="D140" s="87">
        <f t="shared" si="8"/>
        <v>9.3</v>
      </c>
      <c r="E140" s="87">
        <f t="shared" si="9"/>
        <v>0.5073112432471862</v>
      </c>
      <c r="F140" s="87"/>
      <c r="G140" s="87"/>
      <c r="H140" s="87">
        <f t="shared" si="10"/>
        <v>9.3</v>
      </c>
      <c r="I140" s="87"/>
      <c r="J140" s="87">
        <f t="shared" si="11"/>
        <v>1.1066681993575245</v>
      </c>
      <c r="K140" s="87">
        <f t="shared" si="12"/>
        <v>9.3</v>
      </c>
      <c r="L140" s="87">
        <f t="shared" si="13"/>
        <v>11.627906976744184</v>
      </c>
      <c r="M140" s="87"/>
    </row>
    <row r="141" spans="1:13" ht="12.75">
      <c r="A141" s="87">
        <v>9.4</v>
      </c>
      <c r="B141" s="87"/>
      <c r="C141" s="86">
        <f t="shared" si="7"/>
        <v>1.8738191807783497</v>
      </c>
      <c r="D141" s="87">
        <f t="shared" si="8"/>
        <v>9.4</v>
      </c>
      <c r="E141" s="87">
        <f t="shared" si="9"/>
        <v>0.435771902506593</v>
      </c>
      <c r="F141" s="87"/>
      <c r="G141" s="87"/>
      <c r="H141" s="87">
        <f t="shared" si="10"/>
        <v>9.4</v>
      </c>
      <c r="I141" s="87"/>
      <c r="J141" s="87">
        <f t="shared" si="11"/>
        <v>0.8165577493611269</v>
      </c>
      <c r="K141" s="87">
        <f t="shared" si="12"/>
        <v>9.4</v>
      </c>
      <c r="L141" s="87">
        <f t="shared" si="13"/>
        <v>11.627906976744184</v>
      </c>
      <c r="M141" s="87"/>
    </row>
    <row r="142" spans="1:13" ht="12.75">
      <c r="A142" s="87">
        <v>9.5</v>
      </c>
      <c r="B142" s="87"/>
      <c r="C142" s="86">
        <f t="shared" si="7"/>
        <v>1.5643507830606782</v>
      </c>
      <c r="D142" s="87">
        <f t="shared" si="8"/>
        <v>9.5</v>
      </c>
      <c r="E142" s="87">
        <f t="shared" si="9"/>
        <v>0.36380250768852984</v>
      </c>
      <c r="F142" s="87"/>
      <c r="G142" s="87"/>
      <c r="H142" s="87">
        <f t="shared" si="10"/>
        <v>9.5</v>
      </c>
      <c r="I142" s="87"/>
      <c r="J142" s="87">
        <f t="shared" si="11"/>
        <v>0.5691147377819901</v>
      </c>
      <c r="K142" s="87">
        <f t="shared" si="12"/>
        <v>9.5</v>
      </c>
      <c r="L142" s="87">
        <f t="shared" si="13"/>
        <v>11.627906976744184</v>
      </c>
      <c r="M142" s="87"/>
    </row>
    <row r="143" spans="1:13" ht="12.75">
      <c r="A143" s="87">
        <v>9.6</v>
      </c>
      <c r="B143" s="87"/>
      <c r="C143" s="86">
        <f t="shared" si="7"/>
        <v>1.2533385606288039</v>
      </c>
      <c r="D143" s="87">
        <f t="shared" si="8"/>
        <v>9.6</v>
      </c>
      <c r="E143" s="87">
        <f t="shared" si="9"/>
        <v>0.2914740838671637</v>
      </c>
      <c r="F143" s="87"/>
      <c r="G143" s="87"/>
      <c r="H143" s="87">
        <f t="shared" si="10"/>
        <v>9.6</v>
      </c>
      <c r="I143" s="87"/>
      <c r="J143" s="87">
        <f t="shared" si="11"/>
        <v>0.36531570873467023</v>
      </c>
      <c r="K143" s="87">
        <f t="shared" si="12"/>
        <v>9.6</v>
      </c>
      <c r="L143" s="87">
        <f t="shared" si="13"/>
        <v>11.627906976744184</v>
      </c>
      <c r="M143" s="87"/>
    </row>
    <row r="144" spans="1:13" ht="12.75">
      <c r="A144" s="87">
        <v>9.7</v>
      </c>
      <c r="B144" s="87"/>
      <c r="C144" s="86">
        <f t="shared" si="7"/>
        <v>0.9410894448696014</v>
      </c>
      <c r="D144" s="87">
        <f t="shared" si="8"/>
        <v>9.7</v>
      </c>
      <c r="E144" s="87">
        <f t="shared" si="9"/>
        <v>0.21885801043479106</v>
      </c>
      <c r="F144" s="87"/>
      <c r="G144" s="87"/>
      <c r="H144" s="87">
        <f t="shared" si="10"/>
        <v>9.7</v>
      </c>
      <c r="I144" s="87"/>
      <c r="J144" s="87">
        <f t="shared" si="11"/>
        <v>0.20596496354534294</v>
      </c>
      <c r="K144" s="87">
        <f t="shared" si="12"/>
        <v>9.7</v>
      </c>
      <c r="L144" s="87">
        <f t="shared" si="13"/>
        <v>11.627906976744184</v>
      </c>
      <c r="M144" s="87"/>
    </row>
    <row r="145" spans="1:13" ht="12.75">
      <c r="A145" s="87">
        <v>9.8</v>
      </c>
      <c r="B145" s="87"/>
      <c r="C145" s="86">
        <f t="shared" si="7"/>
        <v>0.6279115878338161</v>
      </c>
      <c r="D145" s="87">
        <f t="shared" si="8"/>
        <v>9.8</v>
      </c>
      <c r="E145" s="87">
        <f t="shared" si="9"/>
        <v>0.146025950659027</v>
      </c>
      <c r="F145" s="87"/>
      <c r="G145" s="87"/>
      <c r="H145" s="87">
        <f t="shared" si="10"/>
        <v>9.8</v>
      </c>
      <c r="I145" s="87"/>
      <c r="J145" s="87">
        <f t="shared" si="11"/>
        <v>0.09169138654325212</v>
      </c>
      <c r="K145" s="87">
        <f t="shared" si="12"/>
        <v>9.8</v>
      </c>
      <c r="L145" s="87">
        <f t="shared" si="13"/>
        <v>11.627906976744184</v>
      </c>
      <c r="M145" s="87"/>
    </row>
    <row r="146" spans="1:13" ht="12.75">
      <c r="A146" s="87">
        <v>9.9</v>
      </c>
      <c r="B146" s="87"/>
      <c r="C146" s="86">
        <f t="shared" si="7"/>
        <v>0.3141140581273498</v>
      </c>
      <c r="D146" s="87">
        <f t="shared" si="8"/>
        <v>9.9</v>
      </c>
      <c r="E146" s="87">
        <f t="shared" si="9"/>
        <v>0.0730497809598488</v>
      </c>
      <c r="F146" s="87"/>
      <c r="G146" s="87"/>
      <c r="H146" s="87">
        <f t="shared" si="10"/>
        <v>9.9</v>
      </c>
      <c r="I146" s="87"/>
      <c r="J146" s="87">
        <f t="shared" si="11"/>
        <v>0.02294596314261212</v>
      </c>
      <c r="K146" s="87">
        <f t="shared" si="12"/>
        <v>9.9</v>
      </c>
      <c r="L146" s="87">
        <f t="shared" si="13"/>
        <v>11.627906976744184</v>
      </c>
      <c r="M146" s="87"/>
    </row>
    <row r="147" spans="1:13" ht="12.75">
      <c r="A147" s="87">
        <v>10</v>
      </c>
      <c r="B147" s="87"/>
      <c r="C147" s="86">
        <f t="shared" si="7"/>
        <v>6.53589793076292E-06</v>
      </c>
      <c r="D147" s="87">
        <f t="shared" si="8"/>
        <v>10</v>
      </c>
      <c r="E147" s="87">
        <f t="shared" si="9"/>
        <v>1.519976262968121E-06</v>
      </c>
      <c r="F147" s="87"/>
      <c r="G147" s="87"/>
      <c r="H147" s="87">
        <f t="shared" si="10"/>
        <v>10</v>
      </c>
      <c r="I147" s="87"/>
      <c r="J147" s="87">
        <f t="shared" si="11"/>
        <v>9.934409711942098E-12</v>
      </c>
      <c r="K147" s="87">
        <f t="shared" si="12"/>
        <v>10</v>
      </c>
      <c r="L147" s="87">
        <f t="shared" si="13"/>
        <v>11.627906976744184</v>
      </c>
      <c r="M147" s="87"/>
    </row>
    <row r="148" spans="1:13" ht="12.75">
      <c r="A148" s="87">
        <v>10.1</v>
      </c>
      <c r="B148" s="87"/>
      <c r="C148" s="86">
        <f t="shared" si="7"/>
        <v>-0.3141009927816233</v>
      </c>
      <c r="D148" s="87">
        <f t="shared" si="8"/>
        <v>10.1</v>
      </c>
      <c r="E148" s="87">
        <f t="shared" si="9"/>
        <v>-0.07304674250735425</v>
      </c>
      <c r="F148" s="87"/>
      <c r="G148" s="87"/>
      <c r="H148" s="87">
        <f t="shared" si="10"/>
        <v>10.1</v>
      </c>
      <c r="I148" s="87"/>
      <c r="J148" s="87">
        <f t="shared" si="11"/>
        <v>0.022944054341023576</v>
      </c>
      <c r="K148" s="87">
        <f t="shared" si="12"/>
        <v>10.1</v>
      </c>
      <c r="L148" s="87">
        <f t="shared" si="13"/>
        <v>11.627906976744184</v>
      </c>
      <c r="M148" s="87"/>
    </row>
    <row r="149" spans="1:13" ht="12.75">
      <c r="A149" s="87">
        <v>10.2</v>
      </c>
      <c r="B149" s="87"/>
      <c r="C149" s="86">
        <f t="shared" si="7"/>
        <v>-0.627898541832147</v>
      </c>
      <c r="D149" s="87">
        <f t="shared" si="8"/>
        <v>10.2</v>
      </c>
      <c r="E149" s="87">
        <f t="shared" si="9"/>
        <v>-0.14602291670515047</v>
      </c>
      <c r="F149" s="87"/>
      <c r="G149" s="87"/>
      <c r="H149" s="87">
        <f t="shared" si="10"/>
        <v>10.2</v>
      </c>
      <c r="I149" s="87"/>
      <c r="J149" s="87">
        <f t="shared" si="11"/>
        <v>0.09168757647324104</v>
      </c>
      <c r="K149" s="87">
        <f t="shared" si="12"/>
        <v>10.2</v>
      </c>
      <c r="L149" s="87">
        <f t="shared" si="13"/>
        <v>11.627906976744184</v>
      </c>
      <c r="M149" s="87"/>
    </row>
    <row r="150" spans="1:13" ht="12.75">
      <c r="A150" s="87">
        <v>10.3</v>
      </c>
      <c r="B150" s="87"/>
      <c r="C150" s="86">
        <f t="shared" si="7"/>
        <v>-0.9410764310868042</v>
      </c>
      <c r="D150" s="87">
        <f t="shared" si="8"/>
        <v>10.3</v>
      </c>
      <c r="E150" s="87">
        <f t="shared" si="9"/>
        <v>-0.2188549839736754</v>
      </c>
      <c r="F150" s="87"/>
      <c r="G150" s="87"/>
      <c r="H150" s="87">
        <f t="shared" si="10"/>
        <v>10.3</v>
      </c>
      <c r="I150" s="87"/>
      <c r="J150" s="87">
        <f t="shared" si="11"/>
        <v>0.20595926724350616</v>
      </c>
      <c r="K150" s="87">
        <f t="shared" si="12"/>
        <v>10.3</v>
      </c>
      <c r="L150" s="87">
        <f t="shared" si="13"/>
        <v>11.627906976744184</v>
      </c>
      <c r="M150" s="87"/>
    </row>
    <row r="151" spans="1:13" ht="12.75">
      <c r="A151" s="87">
        <v>10.4</v>
      </c>
      <c r="B151" s="87"/>
      <c r="C151" s="86">
        <f t="shared" si="7"/>
        <v>-1.2533255919079143</v>
      </c>
      <c r="D151" s="87">
        <f t="shared" si="8"/>
        <v>10.4</v>
      </c>
      <c r="E151" s="87">
        <f t="shared" si="9"/>
        <v>-0.2914710678855615</v>
      </c>
      <c r="F151" s="87"/>
      <c r="G151" s="87"/>
      <c r="H151" s="87">
        <f t="shared" si="10"/>
        <v>10.4</v>
      </c>
      <c r="I151" s="87"/>
      <c r="J151" s="87">
        <f t="shared" si="11"/>
        <v>0.3653081486817032</v>
      </c>
      <c r="K151" s="87">
        <f t="shared" si="12"/>
        <v>10.4</v>
      </c>
      <c r="L151" s="87">
        <f t="shared" si="13"/>
        <v>11.627906976744184</v>
      </c>
      <c r="M151" s="87"/>
    </row>
    <row r="152" spans="1:13" ht="12.75">
      <c r="A152" s="87">
        <v>10.5</v>
      </c>
      <c r="B152" s="87"/>
      <c r="C152" s="86">
        <f t="shared" si="7"/>
        <v>-1.5643378722002486</v>
      </c>
      <c r="D152" s="87">
        <f t="shared" si="8"/>
        <v>10.5</v>
      </c>
      <c r="E152" s="87">
        <f t="shared" si="9"/>
        <v>-0.36379950516284854</v>
      </c>
      <c r="F152" s="87"/>
      <c r="G152" s="87"/>
      <c r="H152" s="87">
        <f t="shared" si="10"/>
        <v>10.5</v>
      </c>
      <c r="I152" s="87"/>
      <c r="J152" s="87">
        <f t="shared" si="11"/>
        <v>0.5691053438139537</v>
      </c>
      <c r="K152" s="87">
        <f t="shared" si="12"/>
        <v>10.5</v>
      </c>
      <c r="L152" s="87">
        <f t="shared" si="13"/>
        <v>11.627906976744184</v>
      </c>
      <c r="M152" s="87"/>
    </row>
    <row r="153" spans="1:13" ht="12.75">
      <c r="A153" s="87">
        <v>10.6</v>
      </c>
      <c r="B153" s="87"/>
      <c r="C153" s="86">
        <f t="shared" si="7"/>
        <v>-1.8738063405198346</v>
      </c>
      <c r="D153" s="87">
        <f t="shared" si="8"/>
        <v>10.6</v>
      </c>
      <c r="E153" s="87">
        <f t="shared" si="9"/>
        <v>-0.43576891639996157</v>
      </c>
      <c r="F153" s="87"/>
      <c r="G153" s="87"/>
      <c r="H153" s="87">
        <f t="shared" si="10"/>
        <v>10.6</v>
      </c>
      <c r="I153" s="87"/>
      <c r="J153" s="87">
        <f t="shared" si="11"/>
        <v>0.8165465585517058</v>
      </c>
      <c r="K153" s="87">
        <f t="shared" si="12"/>
        <v>10.6</v>
      </c>
      <c r="L153" s="87">
        <f t="shared" si="13"/>
        <v>11.627906976744184</v>
      </c>
      <c r="M153" s="87"/>
    </row>
    <row r="154" spans="1:13" ht="12.75">
      <c r="A154" s="87">
        <v>10.7</v>
      </c>
      <c r="B154" s="87"/>
      <c r="C154" s="86">
        <f t="shared" si="7"/>
        <v>-2.1814255889780805</v>
      </c>
      <c r="D154" s="87">
        <f t="shared" si="8"/>
        <v>10.7</v>
      </c>
      <c r="E154" s="87">
        <f t="shared" si="9"/>
        <v>-0.5073082765065303</v>
      </c>
      <c r="F154" s="87"/>
      <c r="G154" s="87"/>
      <c r="H154" s="87">
        <f t="shared" si="10"/>
        <v>10.7</v>
      </c>
      <c r="I154" s="87"/>
      <c r="J154" s="87">
        <f t="shared" si="11"/>
        <v>1.1066552558717129</v>
      </c>
      <c r="K154" s="87">
        <f t="shared" si="12"/>
        <v>10.7</v>
      </c>
      <c r="L154" s="87">
        <f t="shared" si="13"/>
        <v>11.627906976744184</v>
      </c>
      <c r="M154" s="87"/>
    </row>
    <row r="155" spans="1:13" ht="12.75">
      <c r="A155" s="87">
        <v>10.8</v>
      </c>
      <c r="B155" s="87"/>
      <c r="C155" s="86">
        <f t="shared" si="7"/>
        <v>-2.486892034642399</v>
      </c>
      <c r="D155" s="87">
        <f t="shared" si="8"/>
        <v>10.8</v>
      </c>
      <c r="E155" s="87">
        <f t="shared" si="9"/>
        <v>-0.5783469848005579</v>
      </c>
      <c r="F155" s="87"/>
      <c r="G155" s="87"/>
      <c r="H155" s="87">
        <f t="shared" si="10"/>
        <v>10.8</v>
      </c>
      <c r="I155" s="87"/>
      <c r="J155" s="87">
        <f t="shared" si="11"/>
        <v>1.438286509759956</v>
      </c>
      <c r="K155" s="87">
        <f t="shared" si="12"/>
        <v>10.8</v>
      </c>
      <c r="L155" s="87">
        <f t="shared" si="13"/>
        <v>11.627906976744184</v>
      </c>
      <c r="M155" s="87"/>
    </row>
    <row r="156" spans="1:13" ht="12.75">
      <c r="A156" s="87">
        <v>10.9</v>
      </c>
      <c r="B156" s="87"/>
      <c r="C156" s="86">
        <f t="shared" si="7"/>
        <v>-2.7899042191357353</v>
      </c>
      <c r="D156" s="87">
        <f t="shared" si="8"/>
        <v>10.9</v>
      </c>
      <c r="E156" s="87">
        <f t="shared" si="9"/>
        <v>-0.6488149346827291</v>
      </c>
      <c r="F156" s="87"/>
      <c r="G156" s="87"/>
      <c r="H156" s="87">
        <f t="shared" si="10"/>
        <v>10.9</v>
      </c>
      <c r="I156" s="87"/>
      <c r="J156" s="87">
        <f t="shared" si="11"/>
        <v>1.8101315237096225</v>
      </c>
      <c r="K156" s="87">
        <f t="shared" si="12"/>
        <v>10.9</v>
      </c>
      <c r="L156" s="87">
        <f t="shared" si="13"/>
        <v>11.627906976744184</v>
      </c>
      <c r="M156" s="87"/>
    </row>
    <row r="157" spans="1:13" ht="12.75">
      <c r="A157" s="87">
        <v>11</v>
      </c>
      <c r="B157" s="87"/>
      <c r="C157" s="86">
        <f t="shared" si="7"/>
        <v>-3.0901631061395287</v>
      </c>
      <c r="D157" s="87">
        <f t="shared" si="8"/>
        <v>11</v>
      </c>
      <c r="E157" s="87">
        <f t="shared" si="9"/>
        <v>-0.7186425828231462</v>
      </c>
      <c r="F157" s="87"/>
      <c r="G157" s="87"/>
      <c r="H157" s="87">
        <f t="shared" si="10"/>
        <v>11</v>
      </c>
      <c r="I157" s="87"/>
      <c r="J157" s="87">
        <f t="shared" si="11"/>
        <v>2.220722795940907</v>
      </c>
      <c r="K157" s="87">
        <f t="shared" si="12"/>
        <v>11</v>
      </c>
      <c r="L157" s="87">
        <f t="shared" si="13"/>
        <v>11.627906976744184</v>
      </c>
      <c r="M157" s="87"/>
    </row>
    <row r="158" spans="1:13" ht="12.75">
      <c r="A158" s="87">
        <v>11.1</v>
      </c>
      <c r="B158" s="87"/>
      <c r="C158" s="86">
        <f t="shared" si="7"/>
        <v>-3.3873723765062764</v>
      </c>
      <c r="D158" s="87">
        <f t="shared" si="8"/>
        <v>11.1</v>
      </c>
      <c r="E158" s="87">
        <f t="shared" si="9"/>
        <v>-0.7877610177921573</v>
      </c>
      <c r="F158" s="87"/>
      <c r="G158" s="87"/>
      <c r="H158" s="87">
        <f t="shared" si="10"/>
        <v>11.1</v>
      </c>
      <c r="I158" s="87"/>
      <c r="J158" s="87">
        <f t="shared" si="11"/>
        <v>2.668439910957623</v>
      </c>
      <c r="K158" s="87">
        <f t="shared" si="12"/>
        <v>11.1</v>
      </c>
      <c r="L158" s="87">
        <f t="shared" si="13"/>
        <v>11.627906976744184</v>
      </c>
      <c r="M158" s="87"/>
    </row>
    <row r="159" spans="1:13" ht="12.75">
      <c r="A159" s="87">
        <v>11.2</v>
      </c>
      <c r="B159" s="87"/>
      <c r="C159" s="86">
        <f t="shared" si="7"/>
        <v>-3.681238720690674</v>
      </c>
      <c r="D159" s="87">
        <f t="shared" si="8"/>
        <v>11.2</v>
      </c>
      <c r="E159" s="87">
        <f t="shared" si="9"/>
        <v>-0.8561020280675986</v>
      </c>
      <c r="F159" s="87"/>
      <c r="G159" s="87"/>
      <c r="H159" s="87">
        <f t="shared" si="10"/>
        <v>11.2</v>
      </c>
      <c r="I159" s="87"/>
      <c r="J159" s="87">
        <f t="shared" si="11"/>
        <v>3.151515934584258</v>
      </c>
      <c r="K159" s="87">
        <f t="shared" si="12"/>
        <v>11.2</v>
      </c>
      <c r="L159" s="87">
        <f t="shared" si="13"/>
        <v>11.627906976744184</v>
      </c>
      <c r="M159" s="87"/>
    </row>
    <row r="160" spans="1:13" ht="12.75">
      <c r="A160" s="87">
        <v>11.3</v>
      </c>
      <c r="B160" s="87"/>
      <c r="C160" s="86">
        <f t="shared" si="7"/>
        <v>-3.971472128210593</v>
      </c>
      <c r="D160" s="87">
        <f t="shared" si="8"/>
        <v>11.3</v>
      </c>
      <c r="E160" s="87">
        <f t="shared" si="9"/>
        <v>-0.9235981693513008</v>
      </c>
      <c r="F160" s="87"/>
      <c r="G160" s="87"/>
      <c r="H160" s="87">
        <f t="shared" si="10"/>
        <v>11.3</v>
      </c>
      <c r="I160" s="87"/>
      <c r="J160" s="87">
        <f t="shared" si="11"/>
        <v>3.6680443872450184</v>
      </c>
      <c r="K160" s="87">
        <f t="shared" si="12"/>
        <v>11.3</v>
      </c>
      <c r="L160" s="87">
        <f t="shared" si="13"/>
        <v>11.627906976744184</v>
      </c>
      <c r="M160" s="87"/>
    </row>
    <row r="161" spans="1:13" ht="12.75">
      <c r="A161" s="87">
        <v>11.4</v>
      </c>
      <c r="B161" s="87"/>
      <c r="C161" s="86">
        <f t="shared" si="7"/>
        <v>-4.257786173852267</v>
      </c>
      <c r="D161" s="87">
        <f t="shared" si="8"/>
        <v>11.4</v>
      </c>
      <c r="E161" s="87">
        <f t="shared" si="9"/>
        <v>-0.9901828311284343</v>
      </c>
      <c r="F161" s="87"/>
      <c r="G161" s="87"/>
      <c r="H161" s="87">
        <f t="shared" si="10"/>
        <v>11.4</v>
      </c>
      <c r="I161" s="87"/>
      <c r="J161" s="87">
        <f t="shared" si="11"/>
        <v>4.215986767964542</v>
      </c>
      <c r="K161" s="87">
        <f t="shared" si="12"/>
        <v>11.4</v>
      </c>
      <c r="L161" s="87">
        <f t="shared" si="13"/>
        <v>11.627906976744184</v>
      </c>
      <c r="M161" s="87"/>
    </row>
    <row r="162" spans="1:13" ht="12.75">
      <c r="A162" s="87">
        <v>11.5</v>
      </c>
      <c r="B162" s="87"/>
      <c r="C162" s="86">
        <f t="shared" si="7"/>
        <v>-4.539898300337334</v>
      </c>
      <c r="D162" s="87">
        <f t="shared" si="8"/>
        <v>11.5</v>
      </c>
      <c r="E162" s="87">
        <f t="shared" si="9"/>
        <v>-1.0557903024040312</v>
      </c>
      <c r="F162" s="87"/>
      <c r="G162" s="87"/>
      <c r="H162" s="87">
        <f t="shared" si="10"/>
        <v>11.5</v>
      </c>
      <c r="I162" s="87"/>
      <c r="J162" s="87">
        <f t="shared" si="11"/>
        <v>4.793180599396701</v>
      </c>
      <c r="K162" s="87">
        <f t="shared" si="12"/>
        <v>11.5</v>
      </c>
      <c r="L162" s="87">
        <f t="shared" si="13"/>
        <v>11.627906976744184</v>
      </c>
      <c r="M162" s="87"/>
    </row>
    <row r="163" spans="1:13" ht="12.75">
      <c r="A163" s="87">
        <v>11.6</v>
      </c>
      <c r="B163" s="87"/>
      <c r="C163" s="86">
        <f t="shared" si="7"/>
        <v>-4.817530097172586</v>
      </c>
      <c r="D163" s="87">
        <f t="shared" si="8"/>
        <v>11.6</v>
      </c>
      <c r="E163" s="87">
        <f t="shared" si="9"/>
        <v>-1.1203558365517643</v>
      </c>
      <c r="F163" s="87"/>
      <c r="G163" s="87"/>
      <c r="H163" s="87">
        <f t="shared" si="10"/>
        <v>11.6</v>
      </c>
      <c r="I163" s="87"/>
      <c r="J163" s="87">
        <f t="shared" si="11"/>
        <v>5.397347962131095</v>
      </c>
      <c r="K163" s="87">
        <f t="shared" si="12"/>
        <v>11.6</v>
      </c>
      <c r="L163" s="87">
        <f t="shared" si="13"/>
        <v>11.627906976744184</v>
      </c>
      <c r="M163" s="87"/>
    </row>
    <row r="164" spans="1:13" ht="12.75">
      <c r="A164" s="87">
        <v>11.7</v>
      </c>
      <c r="B164" s="87"/>
      <c r="C164" s="86">
        <f t="shared" si="7"/>
        <v>-5.090407575407441</v>
      </c>
      <c r="D164" s="87">
        <f t="shared" si="8"/>
        <v>11.7</v>
      </c>
      <c r="E164" s="87">
        <f t="shared" si="9"/>
        <v>-1.1838157152110327</v>
      </c>
      <c r="F164" s="87"/>
      <c r="G164" s="87"/>
      <c r="H164" s="87">
        <f t="shared" si="10"/>
        <v>11.7</v>
      </c>
      <c r="I164" s="87"/>
      <c r="J164" s="87">
        <f t="shared" si="11"/>
        <v>6.026104484596618</v>
      </c>
      <c r="K164" s="87">
        <f t="shared" si="12"/>
        <v>11.7</v>
      </c>
      <c r="L164" s="87">
        <f t="shared" si="13"/>
        <v>11.627906976744184</v>
      </c>
      <c r="M164" s="87"/>
    </row>
    <row r="165" spans="1:13" ht="12.75">
      <c r="A165" s="87">
        <v>11.8</v>
      </c>
      <c r="B165" s="87"/>
      <c r="C165" s="86">
        <f t="shared" si="7"/>
        <v>-5.358261438027826</v>
      </c>
      <c r="D165" s="87">
        <f t="shared" si="8"/>
        <v>11.8</v>
      </c>
      <c r="E165" s="87">
        <f t="shared" si="9"/>
        <v>-1.246107311169262</v>
      </c>
      <c r="F165" s="87"/>
      <c r="G165" s="87"/>
      <c r="H165" s="87">
        <f t="shared" si="10"/>
        <v>11.8</v>
      </c>
      <c r="I165" s="87"/>
      <c r="J165" s="87">
        <f t="shared" si="11"/>
        <v>6.6769687530827975</v>
      </c>
      <c r="K165" s="87">
        <f t="shared" si="12"/>
        <v>11.8</v>
      </c>
      <c r="L165" s="87">
        <f t="shared" si="13"/>
        <v>11.627906976744184</v>
      </c>
      <c r="M165" s="87"/>
    </row>
    <row r="166" spans="1:13" ht="12.75">
      <c r="A166" s="87">
        <v>11.9</v>
      </c>
      <c r="B166" s="87"/>
      <c r="C166" s="86">
        <f t="shared" si="7"/>
        <v>-5.620827345719693</v>
      </c>
      <c r="D166" s="87">
        <f t="shared" si="8"/>
        <v>11.9</v>
      </c>
      <c r="E166" s="87">
        <f t="shared" si="9"/>
        <v>-1.3071691501673706</v>
      </c>
      <c r="F166" s="87"/>
      <c r="G166" s="87"/>
      <c r="H166" s="87">
        <f t="shared" si="10"/>
        <v>11.9</v>
      </c>
      <c r="I166" s="87"/>
      <c r="J166" s="87">
        <f t="shared" si="11"/>
        <v>7.347372104741928</v>
      </c>
      <c r="K166" s="87">
        <f t="shared" si="12"/>
        <v>11.9</v>
      </c>
      <c r="L166" s="87">
        <f t="shared" si="13"/>
        <v>11.627906976744184</v>
      </c>
      <c r="M166" s="87"/>
    </row>
    <row r="167" spans="1:13" ht="12.75">
      <c r="A167" s="87">
        <v>12</v>
      </c>
      <c r="B167" s="87"/>
      <c r="C167" s="86">
        <f t="shared" si="7"/>
        <v>-5.87784617773992</v>
      </c>
      <c r="D167" s="87">
        <f t="shared" si="8"/>
        <v>12</v>
      </c>
      <c r="E167" s="87">
        <f t="shared" si="9"/>
        <v>-1.3669409715674232</v>
      </c>
      <c r="F167" s="87"/>
      <c r="G167" s="87"/>
      <c r="H167" s="87">
        <f t="shared" si="10"/>
        <v>12</v>
      </c>
      <c r="I167" s="87"/>
      <c r="J167" s="87">
        <f t="shared" si="11"/>
        <v>8.03466876492367</v>
      </c>
      <c r="K167" s="87">
        <f t="shared" si="12"/>
        <v>12</v>
      </c>
      <c r="L167" s="87">
        <f t="shared" si="13"/>
        <v>11.627906976744184</v>
      </c>
      <c r="M167" s="87"/>
    </row>
    <row r="168" spans="1:13" ht="12.75">
      <c r="A168" s="87">
        <v>12.1</v>
      </c>
      <c r="B168" s="87"/>
      <c r="C168" s="86">
        <f t="shared" si="7"/>
        <v>-6.129064287637108</v>
      </c>
      <c r="D168" s="87">
        <f t="shared" si="8"/>
        <v>12.1</v>
      </c>
      <c r="E168" s="87">
        <f t="shared" si="9"/>
        <v>-1.4253637878225833</v>
      </c>
      <c r="F168" s="87"/>
      <c r="G168" s="87"/>
      <c r="H168" s="87">
        <f t="shared" si="10"/>
        <v>12.1</v>
      </c>
      <c r="I168" s="87"/>
      <c r="J168" s="87">
        <f t="shared" si="11"/>
        <v>8.736146288834552</v>
      </c>
      <c r="K168" s="87">
        <f t="shared" si="12"/>
        <v>12.1</v>
      </c>
      <c r="L168" s="87">
        <f t="shared" si="13"/>
        <v>11.627906976744184</v>
      </c>
      <c r="M168" s="87"/>
    </row>
    <row r="169" spans="1:13" ht="12.75">
      <c r="A169" s="87">
        <v>12.2</v>
      </c>
      <c r="B169" s="87"/>
      <c r="C169" s="86">
        <f t="shared" si="7"/>
        <v>-6.3742337535698566</v>
      </c>
      <c r="D169" s="87">
        <f t="shared" si="8"/>
        <v>12.2</v>
      </c>
      <c r="E169" s="87">
        <f t="shared" si="9"/>
        <v>-1.4823799426906643</v>
      </c>
      <c r="F169" s="87"/>
      <c r="G169" s="87"/>
      <c r="H169" s="87">
        <f t="shared" si="10"/>
        <v>12.2</v>
      </c>
      <c r="I169" s="87"/>
      <c r="J169" s="87">
        <f t="shared" si="11"/>
        <v>9.449036266313783</v>
      </c>
      <c r="K169" s="87">
        <f t="shared" si="12"/>
        <v>12.2</v>
      </c>
      <c r="L169" s="87">
        <f t="shared" si="13"/>
        <v>11.627906976744184</v>
      </c>
      <c r="M169" s="87"/>
    </row>
    <row r="170" spans="1:13" ht="12.75">
      <c r="A170" s="87">
        <v>12.3</v>
      </c>
      <c r="B170" s="87"/>
      <c r="C170" s="86">
        <f t="shared" si="7"/>
        <v>-6.613112622975637</v>
      </c>
      <c r="D170" s="87">
        <f t="shared" si="8"/>
        <v>12.3</v>
      </c>
      <c r="E170" s="87">
        <f t="shared" si="9"/>
        <v>-1.5379331681338693</v>
      </c>
      <c r="F170" s="87"/>
      <c r="G170" s="87"/>
      <c r="H170" s="87">
        <f t="shared" si="10"/>
        <v>12.3</v>
      </c>
      <c r="I170" s="87"/>
      <c r="J170" s="87">
        <f t="shared" si="11"/>
        <v>10.170525247479004</v>
      </c>
      <c r="K170" s="87">
        <f t="shared" si="12"/>
        <v>12.3</v>
      </c>
      <c r="L170" s="87">
        <f t="shared" si="13"/>
        <v>11.627906976744184</v>
      </c>
      <c r="M170" s="87"/>
    </row>
    <row r="171" spans="1:13" ht="12.75">
      <c r="A171" s="87">
        <v>12.4</v>
      </c>
      <c r="B171" s="87"/>
      <c r="C171" s="86">
        <f t="shared" si="7"/>
        <v>-6.845465151348602</v>
      </c>
      <c r="D171" s="87">
        <f t="shared" si="8"/>
        <v>12.4</v>
      </c>
      <c r="E171" s="87">
        <f t="shared" si="9"/>
        <v>-1.5919686398485122</v>
      </c>
      <c r="F171" s="87"/>
      <c r="G171" s="87"/>
      <c r="H171" s="87">
        <f t="shared" si="10"/>
        <v>12.4</v>
      </c>
      <c r="I171" s="87"/>
      <c r="J171" s="87">
        <f t="shared" si="11"/>
        <v>10.897765846122825</v>
      </c>
      <c r="K171" s="87">
        <f t="shared" si="12"/>
        <v>12.4</v>
      </c>
      <c r="L171" s="87">
        <f t="shared" si="13"/>
        <v>11.627906976744184</v>
      </c>
      <c r="M171" s="87"/>
    </row>
    <row r="172" spans="1:13" ht="12.75">
      <c r="A172" s="87">
        <v>12.5</v>
      </c>
      <c r="B172" s="87"/>
      <c r="C172" s="86">
        <f t="shared" si="7"/>
        <v>-7.071062034890929</v>
      </c>
      <c r="D172" s="87">
        <f t="shared" si="8"/>
        <v>12.5</v>
      </c>
      <c r="E172" s="87">
        <f t="shared" si="9"/>
        <v>-1.6444330313699835</v>
      </c>
      <c r="F172" s="87"/>
      <c r="G172" s="87"/>
      <c r="H172" s="87">
        <f t="shared" si="10"/>
        <v>12.5</v>
      </c>
      <c r="I172" s="87"/>
      <c r="J172" s="87">
        <f t="shared" si="11"/>
        <v>11.627887977040894</v>
      </c>
      <c r="K172" s="87">
        <f t="shared" si="12"/>
        <v>12.5</v>
      </c>
      <c r="L172" s="87">
        <f t="shared" si="13"/>
        <v>11.627906976744184</v>
      </c>
      <c r="M172" s="87"/>
    </row>
    <row r="173" spans="1:13" ht="12.75">
      <c r="A173" s="87">
        <v>12.6</v>
      </c>
      <c r="B173" s="87"/>
      <c r="C173" s="86">
        <f t="shared" si="7"/>
        <v>-7.289680636807824</v>
      </c>
      <c r="D173" s="87">
        <f t="shared" si="8"/>
        <v>12.6</v>
      </c>
      <c r="E173" s="87">
        <f t="shared" si="9"/>
        <v>-1.695274566699494</v>
      </c>
      <c r="F173" s="87"/>
      <c r="G173" s="87"/>
      <c r="H173" s="87">
        <f t="shared" si="10"/>
        <v>12.6</v>
      </c>
      <c r="I173" s="87"/>
      <c r="J173" s="87">
        <f t="shared" si="11"/>
        <v>12.358010182942076</v>
      </c>
      <c r="K173" s="87">
        <f t="shared" si="12"/>
        <v>12.6</v>
      </c>
      <c r="L173" s="87">
        <f t="shared" si="13"/>
        <v>11.627906976744184</v>
      </c>
      <c r="M173" s="87"/>
    </row>
    <row r="174" spans="1:13" ht="12.75">
      <c r="A174" s="87">
        <v>12.7</v>
      </c>
      <c r="B174" s="87"/>
      <c r="C174" s="86">
        <f t="shared" si="7"/>
        <v>-7.5011052070231035</v>
      </c>
      <c r="D174" s="87">
        <f t="shared" si="8"/>
        <v>12.7</v>
      </c>
      <c r="E174" s="87">
        <f t="shared" si="9"/>
        <v>-1.7444430714007217</v>
      </c>
      <c r="F174" s="87"/>
      <c r="G174" s="87"/>
      <c r="H174" s="87">
        <f t="shared" si="10"/>
        <v>12.7</v>
      </c>
      <c r="I174" s="87"/>
      <c r="J174" s="87">
        <f t="shared" si="11"/>
        <v>13.08525100623933</v>
      </c>
      <c r="K174" s="87">
        <f t="shared" si="12"/>
        <v>12.7</v>
      </c>
      <c r="L174" s="87">
        <f t="shared" si="13"/>
        <v>11.627906976744184</v>
      </c>
      <c r="M174" s="87"/>
    </row>
    <row r="175" spans="1:13" ht="12.75">
      <c r="A175" s="87">
        <v>12.8</v>
      </c>
      <c r="B175" s="87"/>
      <c r="C175" s="86">
        <f t="shared" si="7"/>
        <v>-7.705127095098381</v>
      </c>
      <c r="D175" s="87">
        <f t="shared" si="8"/>
        <v>12.8</v>
      </c>
      <c r="E175" s="87">
        <f t="shared" si="9"/>
        <v>-1.7918900221159026</v>
      </c>
      <c r="F175" s="87"/>
      <c r="G175" s="87"/>
      <c r="H175" s="87">
        <f t="shared" si="10"/>
        <v>12.8</v>
      </c>
      <c r="I175" s="87"/>
      <c r="J175" s="87">
        <f t="shared" si="11"/>
        <v>13.806740360841678</v>
      </c>
      <c r="K175" s="87">
        <f t="shared" si="12"/>
        <v>12.8</v>
      </c>
      <c r="L175" s="87">
        <f t="shared" si="13"/>
        <v>11.627906976744184</v>
      </c>
      <c r="M175" s="87"/>
    </row>
    <row r="176" spans="1:13" ht="12.75">
      <c r="A176" s="87">
        <v>12.9</v>
      </c>
      <c r="B176" s="87"/>
      <c r="C176" s="86">
        <f aca="true" t="shared" si="14" ref="C176:C239">$A$12*SIN(2*3.141592*$D$12*A176/1000)</f>
        <v>-7.901544956145745</v>
      </c>
      <c r="D176" s="87">
        <f aca="true" t="shared" si="15" ref="D176:D239">A176*$A$43</f>
        <v>12.9</v>
      </c>
      <c r="E176" s="87">
        <f aca="true" t="shared" si="16" ref="E176:E239">C176/$C$12*$A$43</f>
        <v>-1.8375685944524989</v>
      </c>
      <c r="F176" s="87"/>
      <c r="G176" s="87"/>
      <c r="H176" s="87">
        <f aca="true" t="shared" si="17" ref="H176:H239">A176*$C$43</f>
        <v>12.9</v>
      </c>
      <c r="I176" s="87"/>
      <c r="J176" s="87">
        <f aca="true" t="shared" si="18" ref="J176:J239">C176*C176/$C$12*$C$43</f>
        <v>14.51963085906797</v>
      </c>
      <c r="K176" s="87">
        <f aca="true" t="shared" si="19" ref="K176:K239">A176*$D$43</f>
        <v>12.9</v>
      </c>
      <c r="L176" s="87">
        <f aca="true" t="shared" si="20" ref="L176:L239">$D$6*$D$2*$D$43</f>
        <v>11.627906976744184</v>
      </c>
      <c r="M176" s="87"/>
    </row>
    <row r="177" spans="1:13" ht="12.75">
      <c r="A177" s="87">
        <v>13</v>
      </c>
      <c r="B177" s="87"/>
      <c r="C177" s="86">
        <f t="shared" si="14"/>
        <v>-8.090164949530811</v>
      </c>
      <c r="D177" s="87">
        <f t="shared" si="15"/>
        <v>13</v>
      </c>
      <c r="E177" s="87">
        <f t="shared" si="16"/>
        <v>-1.8814337091932118</v>
      </c>
      <c r="F177" s="87"/>
      <c r="G177" s="87"/>
      <c r="H177" s="87">
        <f t="shared" si="17"/>
        <v>13</v>
      </c>
      <c r="I177" s="87"/>
      <c r="J177" s="87">
        <f t="shared" si="18"/>
        <v>15.221109048980669</v>
      </c>
      <c r="K177" s="87">
        <f t="shared" si="19"/>
        <v>13</v>
      </c>
      <c r="L177" s="87">
        <f t="shared" si="20"/>
        <v>11.627906976744184</v>
      </c>
      <c r="M177" s="87"/>
    </row>
    <row r="178" spans="1:13" ht="12.75">
      <c r="A178" s="87">
        <v>13.1</v>
      </c>
      <c r="B178" s="87"/>
      <c r="C178" s="86">
        <f t="shared" si="14"/>
        <v>-8.270800930169926</v>
      </c>
      <c r="D178" s="87">
        <f t="shared" si="15"/>
        <v>13.1</v>
      </c>
      <c r="E178" s="87">
        <f t="shared" si="16"/>
        <v>-1.923442076783704</v>
      </c>
      <c r="F178" s="87"/>
      <c r="G178" s="87"/>
      <c r="H178" s="87">
        <f t="shared" si="17"/>
        <v>13.1</v>
      </c>
      <c r="I178" s="87"/>
      <c r="J178" s="87">
        <f t="shared" si="18"/>
        <v>15.908406517790633</v>
      </c>
      <c r="K178" s="87">
        <f t="shared" si="19"/>
        <v>13.1</v>
      </c>
      <c r="L178" s="87">
        <f t="shared" si="20"/>
        <v>11.627906976744184</v>
      </c>
      <c r="M178" s="87"/>
    </row>
    <row r="179" spans="1:13" ht="12.75">
      <c r="A179" s="87">
        <v>13.2</v>
      </c>
      <c r="B179" s="87"/>
      <c r="C179" s="86">
        <f t="shared" si="14"/>
        <v>-8.443274632232807</v>
      </c>
      <c r="D179" s="87">
        <f t="shared" si="15"/>
        <v>13.2</v>
      </c>
      <c r="E179" s="87">
        <f t="shared" si="16"/>
        <v>-1.9635522400541412</v>
      </c>
      <c r="F179" s="87"/>
      <c r="G179" s="87"/>
      <c r="H179" s="87">
        <f t="shared" si="17"/>
        <v>13.2</v>
      </c>
      <c r="I179" s="87"/>
      <c r="J179" s="87">
        <f t="shared" si="18"/>
        <v>16.578810817513034</v>
      </c>
      <c r="K179" s="87">
        <f t="shared" si="19"/>
        <v>13.2</v>
      </c>
      <c r="L179" s="87">
        <f t="shared" si="20"/>
        <v>11.627906976744184</v>
      </c>
      <c r="M179" s="87"/>
    </row>
    <row r="180" spans="1:13" ht="12.75">
      <c r="A180" s="87">
        <v>13.3</v>
      </c>
      <c r="B180" s="87"/>
      <c r="C180" s="86">
        <f t="shared" si="14"/>
        <v>-8.607415845069346</v>
      </c>
      <c r="D180" s="87">
        <f t="shared" si="15"/>
        <v>13.3</v>
      </c>
      <c r="E180" s="87">
        <f t="shared" si="16"/>
        <v>-2.001724615132406</v>
      </c>
      <c r="F180" s="87"/>
      <c r="G180" s="87"/>
      <c r="H180" s="87">
        <f t="shared" si="17"/>
        <v>13.3</v>
      </c>
      <c r="I180" s="87"/>
      <c r="J180" s="87">
        <f t="shared" si="18"/>
        <v>17.22967616975601</v>
      </c>
      <c r="K180" s="87">
        <f t="shared" si="19"/>
        <v>13.3</v>
      </c>
      <c r="L180" s="87">
        <f t="shared" si="20"/>
        <v>11.627906976744184</v>
      </c>
      <c r="M180" s="87"/>
    </row>
    <row r="181" spans="1:13" ht="12.75">
      <c r="A181" s="87">
        <v>13.4</v>
      </c>
      <c r="B181" s="87"/>
      <c r="C181" s="86">
        <f t="shared" si="14"/>
        <v>-8.763062581186867</v>
      </c>
      <c r="D181" s="87">
        <f t="shared" si="15"/>
        <v>13.4</v>
      </c>
      <c r="E181" s="87">
        <f t="shared" si="16"/>
        <v>-2.037921530508574</v>
      </c>
      <c r="F181" s="87"/>
      <c r="G181" s="87"/>
      <c r="H181" s="87">
        <f t="shared" si="17"/>
        <v>13.4</v>
      </c>
      <c r="I181" s="87"/>
      <c r="J181" s="87">
        <f t="shared" si="18"/>
        <v>17.858433907394755</v>
      </c>
      <c r="K181" s="87">
        <f t="shared" si="19"/>
        <v>13.4</v>
      </c>
      <c r="L181" s="87">
        <f t="shared" si="20"/>
        <v>11.627906976744184</v>
      </c>
      <c r="M181" s="87"/>
    </row>
    <row r="182" spans="1:13" ht="12.75">
      <c r="A182" s="87">
        <v>13.5</v>
      </c>
      <c r="B182" s="87"/>
      <c r="C182" s="86">
        <f t="shared" si="14"/>
        <v>-8.910061236112192</v>
      </c>
      <c r="D182" s="87">
        <f t="shared" si="15"/>
        <v>13.5</v>
      </c>
      <c r="E182" s="87">
        <f t="shared" si="16"/>
        <v>-2.072107264212138</v>
      </c>
      <c r="F182" s="87"/>
      <c r="G182" s="87"/>
      <c r="H182" s="87">
        <f t="shared" si="17"/>
        <v>13.5</v>
      </c>
      <c r="I182" s="87"/>
      <c r="J182" s="87">
        <f t="shared" si="18"/>
        <v>18.462602611923053</v>
      </c>
      <c r="K182" s="87">
        <f t="shared" si="19"/>
        <v>13.5</v>
      </c>
      <c r="L182" s="87">
        <f t="shared" si="20"/>
        <v>11.627906976744184</v>
      </c>
      <c r="M182" s="87"/>
    </row>
    <row r="183" spans="1:13" ht="12.75">
      <c r="A183" s="87">
        <v>13.6</v>
      </c>
      <c r="B183" s="87"/>
      <c r="C183" s="86">
        <f t="shared" si="14"/>
        <v>-9.048266739980633</v>
      </c>
      <c r="D183" s="87">
        <f t="shared" si="15"/>
        <v>13.6</v>
      </c>
      <c r="E183" s="87">
        <f t="shared" si="16"/>
        <v>-2.104248079065264</v>
      </c>
      <c r="F183" s="87"/>
      <c r="G183" s="87"/>
      <c r="H183" s="87">
        <f t="shared" si="17"/>
        <v>13.6</v>
      </c>
      <c r="I183" s="87"/>
      <c r="J183" s="87">
        <f t="shared" si="18"/>
        <v>19.039797906474362</v>
      </c>
      <c r="K183" s="87">
        <f t="shared" si="19"/>
        <v>13.6</v>
      </c>
      <c r="L183" s="87">
        <f t="shared" si="20"/>
        <v>11.627906976744184</v>
      </c>
      <c r="M183" s="87"/>
    </row>
    <row r="184" spans="1:13" ht="12.75">
      <c r="A184" s="87">
        <v>13.7</v>
      </c>
      <c r="B184" s="87"/>
      <c r="C184" s="86">
        <f t="shared" si="14"/>
        <v>-9.177542700702366</v>
      </c>
      <c r="D184" s="87">
        <f t="shared" si="15"/>
        <v>13.7</v>
      </c>
      <c r="E184" s="87">
        <f t="shared" si="16"/>
        <v>-2.1343122559772945</v>
      </c>
      <c r="F184" s="87"/>
      <c r="G184" s="87"/>
      <c r="H184" s="87">
        <f t="shared" si="17"/>
        <v>13.7</v>
      </c>
      <c r="I184" s="87"/>
      <c r="J184" s="87">
        <f t="shared" si="18"/>
        <v>19.587741865864018</v>
      </c>
      <c r="K184" s="87">
        <f t="shared" si="19"/>
        <v>13.7</v>
      </c>
      <c r="L184" s="87">
        <f t="shared" si="20"/>
        <v>11.627906976744184</v>
      </c>
      <c r="M184" s="87"/>
    </row>
    <row r="185" spans="1:13" ht="12.75">
      <c r="A185" s="87">
        <v>13.8</v>
      </c>
      <c r="B185" s="87"/>
      <c r="C185" s="86">
        <f t="shared" si="14"/>
        <v>-9.297761538564917</v>
      </c>
      <c r="D185" s="87">
        <f t="shared" si="15"/>
        <v>13.8</v>
      </c>
      <c r="E185" s="87">
        <f t="shared" si="16"/>
        <v>-2.1622701252476553</v>
      </c>
      <c r="F185" s="87"/>
      <c r="G185" s="87"/>
      <c r="H185" s="87">
        <f t="shared" si="17"/>
        <v>13.8</v>
      </c>
      <c r="I185" s="87"/>
      <c r="J185" s="87">
        <f t="shared" si="18"/>
        <v>20.104272006515593</v>
      </c>
      <c r="K185" s="87">
        <f t="shared" si="19"/>
        <v>13.8</v>
      </c>
      <c r="L185" s="87">
        <f t="shared" si="20"/>
        <v>11.627906976744184</v>
      </c>
      <c r="M185" s="87"/>
    </row>
    <row r="186" spans="1:13" ht="12.75">
      <c r="A186" s="87">
        <v>13.9</v>
      </c>
      <c r="B186" s="87"/>
      <c r="C186" s="86">
        <f t="shared" si="14"/>
        <v>-9.408804612138876</v>
      </c>
      <c r="D186" s="87">
        <f t="shared" si="15"/>
        <v>13.9</v>
      </c>
      <c r="E186" s="87">
        <f t="shared" si="16"/>
        <v>-2.1880940958462505</v>
      </c>
      <c r="F186" s="87"/>
      <c r="G186" s="87"/>
      <c r="H186" s="87">
        <f t="shared" si="17"/>
        <v>13.9</v>
      </c>
      <c r="I186" s="87"/>
      <c r="J186" s="87">
        <f t="shared" si="18"/>
        <v>20.587349820792046</v>
      </c>
      <c r="K186" s="87">
        <f t="shared" si="19"/>
        <v>13.9</v>
      </c>
      <c r="L186" s="87">
        <f t="shared" si="20"/>
        <v>11.627906976744184</v>
      </c>
      <c r="M186" s="87"/>
    </row>
    <row r="187" spans="1:13" ht="12.75">
      <c r="A187" s="87">
        <v>14</v>
      </c>
      <c r="B187" s="87"/>
      <c r="C187" s="86">
        <f t="shared" si="14"/>
        <v>-9.510562335362605</v>
      </c>
      <c r="D187" s="87">
        <f t="shared" si="15"/>
        <v>14</v>
      </c>
      <c r="E187" s="87">
        <f t="shared" si="16"/>
        <v>-2.2117586826424667</v>
      </c>
      <c r="F187" s="87"/>
      <c r="G187" s="87"/>
      <c r="H187" s="87">
        <f t="shared" si="17"/>
        <v>14</v>
      </c>
      <c r="I187" s="87"/>
      <c r="J187" s="87">
        <f t="shared" si="18"/>
        <v>21.035068822050658</v>
      </c>
      <c r="K187" s="87">
        <f t="shared" si="19"/>
        <v>14</v>
      </c>
      <c r="L187" s="87">
        <f t="shared" si="20"/>
        <v>11.627906976744184</v>
      </c>
      <c r="M187" s="87"/>
    </row>
    <row r="188" spans="1:13" ht="12.75">
      <c r="A188" s="87">
        <v>14.1</v>
      </c>
      <c r="B188" s="87"/>
      <c r="C188" s="86">
        <f t="shared" si="14"/>
        <v>-9.60293428569043</v>
      </c>
      <c r="D188" s="87">
        <f t="shared" si="15"/>
        <v>14.1</v>
      </c>
      <c r="E188" s="87">
        <f t="shared" si="16"/>
        <v>-2.2332405315559143</v>
      </c>
      <c r="F188" s="87"/>
      <c r="G188" s="87"/>
      <c r="H188" s="87">
        <f t="shared" si="17"/>
        <v>14.1</v>
      </c>
      <c r="I188" s="87"/>
      <c r="J188" s="87">
        <f t="shared" si="18"/>
        <v>21.445662068671812</v>
      </c>
      <c r="K188" s="87">
        <f t="shared" si="19"/>
        <v>14.1</v>
      </c>
      <c r="L188" s="87">
        <f t="shared" si="20"/>
        <v>11.627906976744184</v>
      </c>
      <c r="M188" s="87"/>
    </row>
    <row r="189" spans="1:13" ht="12.75">
      <c r="A189" s="87">
        <v>14.2</v>
      </c>
      <c r="B189" s="87"/>
      <c r="C189" s="86">
        <f t="shared" si="14"/>
        <v>-9.685829303197497</v>
      </c>
      <c r="D189" s="87">
        <f t="shared" si="15"/>
        <v>14.2</v>
      </c>
      <c r="E189" s="87">
        <f t="shared" si="16"/>
        <v>-2.252518442604069</v>
      </c>
      <c r="F189" s="87"/>
      <c r="G189" s="87"/>
      <c r="H189" s="87">
        <f t="shared" si="17"/>
        <v>14.2</v>
      </c>
      <c r="I189" s="87"/>
      <c r="J189" s="87">
        <f t="shared" si="18"/>
        <v>21.817509137367285</v>
      </c>
      <c r="K189" s="87">
        <f t="shared" si="19"/>
        <v>14.2</v>
      </c>
      <c r="L189" s="87">
        <f t="shared" si="20"/>
        <v>11.627906976744184</v>
      </c>
      <c r="M189" s="87"/>
    </row>
    <row r="190" spans="1:13" ht="12.75">
      <c r="A190" s="87">
        <v>14.3</v>
      </c>
      <c r="B190" s="87"/>
      <c r="C190" s="86">
        <f t="shared" si="14"/>
        <v>-9.759165580543609</v>
      </c>
      <c r="D190" s="87">
        <f t="shared" si="15"/>
        <v>14.3</v>
      </c>
      <c r="E190" s="87">
        <f t="shared" si="16"/>
        <v>-2.269573390824095</v>
      </c>
      <c r="F190" s="87"/>
      <c r="G190" s="87"/>
      <c r="H190" s="87">
        <f t="shared" si="17"/>
        <v>14.3</v>
      </c>
      <c r="I190" s="87"/>
      <c r="J190" s="87">
        <f t="shared" si="18"/>
        <v>22.14914251824816</v>
      </c>
      <c r="K190" s="87">
        <f t="shared" si="19"/>
        <v>14.3</v>
      </c>
      <c r="L190" s="87">
        <f t="shared" si="20"/>
        <v>11.627906976744184</v>
      </c>
      <c r="M190" s="87"/>
    </row>
    <row r="191" spans="1:13" ht="12.75">
      <c r="A191" s="87">
        <v>14.4</v>
      </c>
      <c r="B191" s="87"/>
      <c r="C191" s="86">
        <f t="shared" si="14"/>
        <v>-9.822870743707126</v>
      </c>
      <c r="D191" s="87">
        <f t="shared" si="15"/>
        <v>14.4</v>
      </c>
      <c r="E191" s="87">
        <f t="shared" si="16"/>
        <v>-2.284388545048169</v>
      </c>
      <c r="F191" s="87"/>
      <c r="G191" s="87"/>
      <c r="H191" s="87">
        <f t="shared" si="17"/>
        <v>14.4</v>
      </c>
      <c r="I191" s="87"/>
      <c r="J191" s="87">
        <f t="shared" si="18"/>
        <v>22.439253406413346</v>
      </c>
      <c r="K191" s="87">
        <f t="shared" si="19"/>
        <v>14.4</v>
      </c>
      <c r="L191" s="87">
        <f t="shared" si="20"/>
        <v>11.627906976744184</v>
      </c>
      <c r="M191" s="87"/>
    </row>
    <row r="192" spans="1:13" ht="12.75">
      <c r="A192" s="87">
        <v>14.5</v>
      </c>
      <c r="B192" s="87"/>
      <c r="C192" s="86">
        <f t="shared" si="14"/>
        <v>-9.87688192340938</v>
      </c>
      <c r="D192" s="87">
        <f t="shared" si="15"/>
        <v>14.5</v>
      </c>
      <c r="E192" s="87">
        <f t="shared" si="16"/>
        <v>-2.2969492845138095</v>
      </c>
      <c r="F192" s="87"/>
      <c r="G192" s="87"/>
      <c r="H192" s="87">
        <f t="shared" si="17"/>
        <v>14.5</v>
      </c>
      <c r="I192" s="87"/>
      <c r="J192" s="87">
        <f t="shared" si="18"/>
        <v>22.686696867202553</v>
      </c>
      <c r="K192" s="87">
        <f t="shared" si="19"/>
        <v>14.5</v>
      </c>
      <c r="L192" s="87">
        <f t="shared" si="20"/>
        <v>11.627906976744184</v>
      </c>
      <c r="M192" s="87"/>
    </row>
    <row r="193" spans="1:13" ht="12.75">
      <c r="A193" s="87">
        <v>14.6</v>
      </c>
      <c r="B193" s="87"/>
      <c r="C193" s="86">
        <f t="shared" si="14"/>
        <v>-9.921145817159037</v>
      </c>
      <c r="D193" s="87">
        <f t="shared" si="15"/>
        <v>14.6</v>
      </c>
      <c r="E193" s="87">
        <f t="shared" si="16"/>
        <v>-2.307243213292799</v>
      </c>
      <c r="F193" s="87"/>
      <c r="G193" s="87"/>
      <c r="H193" s="87">
        <f t="shared" si="17"/>
        <v>14.6</v>
      </c>
      <c r="I193" s="87"/>
      <c r="J193" s="87">
        <f t="shared" si="18"/>
        <v>22.89049635472843</v>
      </c>
      <c r="K193" s="87">
        <f t="shared" si="19"/>
        <v>14.6</v>
      </c>
      <c r="L193" s="87">
        <f t="shared" si="20"/>
        <v>11.627906976744184</v>
      </c>
      <c r="M193" s="87"/>
    </row>
    <row r="194" spans="1:13" ht="12.75">
      <c r="A194" s="87">
        <v>14.7</v>
      </c>
      <c r="B194" s="87"/>
      <c r="C194" s="86">
        <f t="shared" si="14"/>
        <v>-9.95561874185518</v>
      </c>
      <c r="D194" s="87">
        <f t="shared" si="15"/>
        <v>14.7</v>
      </c>
      <c r="E194" s="87">
        <f t="shared" si="16"/>
        <v>-2.3152601725244604</v>
      </c>
      <c r="F194" s="87"/>
      <c r="G194" s="87"/>
      <c r="H194" s="87">
        <f t="shared" si="17"/>
        <v>14.7</v>
      </c>
      <c r="I194" s="87"/>
      <c r="J194" s="87">
        <f t="shared" si="18"/>
        <v>23.049847565855373</v>
      </c>
      <c r="K194" s="87">
        <f t="shared" si="19"/>
        <v>14.7</v>
      </c>
      <c r="L194" s="87">
        <f t="shared" si="20"/>
        <v>11.627906976744184</v>
      </c>
      <c r="M194" s="87"/>
    </row>
    <row r="195" spans="1:13" ht="12.75">
      <c r="A195" s="87">
        <v>14.8</v>
      </c>
      <c r="B195" s="87"/>
      <c r="C195" s="86">
        <f t="shared" si="14"/>
        <v>-9.980266676897255</v>
      </c>
      <c r="D195" s="87">
        <f t="shared" si="15"/>
        <v>14.8</v>
      </c>
      <c r="E195" s="87">
        <f t="shared" si="16"/>
        <v>-2.3209922504412224</v>
      </c>
      <c r="F195" s="87"/>
      <c r="G195" s="87"/>
      <c r="H195" s="87">
        <f t="shared" si="17"/>
        <v>14.8</v>
      </c>
      <c r="I195" s="87"/>
      <c r="J195" s="87">
        <f t="shared" si="18"/>
        <v>23.164121614415297</v>
      </c>
      <c r="K195" s="87">
        <f t="shared" si="19"/>
        <v>14.8</v>
      </c>
      <c r="L195" s="87">
        <f t="shared" si="20"/>
        <v>11.627906976744184</v>
      </c>
      <c r="M195" s="87"/>
    </row>
    <row r="196" spans="1:13" ht="12.75">
      <c r="A196" s="87">
        <v>14.9</v>
      </c>
      <c r="B196" s="87"/>
      <c r="C196" s="86">
        <f t="shared" si="14"/>
        <v>-9.995065297759279</v>
      </c>
      <c r="D196" s="87">
        <f t="shared" si="15"/>
        <v>14.9</v>
      </c>
      <c r="E196" s="87">
        <f t="shared" si="16"/>
        <v>-2.3244337901765766</v>
      </c>
      <c r="F196" s="87"/>
      <c r="G196" s="87"/>
      <c r="H196" s="87">
        <f t="shared" si="17"/>
        <v>14.9</v>
      </c>
      <c r="I196" s="87"/>
      <c r="J196" s="87">
        <f t="shared" si="18"/>
        <v>23.232867513132973</v>
      </c>
      <c r="K196" s="87">
        <f t="shared" si="19"/>
        <v>14.9</v>
      </c>
      <c r="L196" s="87">
        <f t="shared" si="20"/>
        <v>11.627906976744184</v>
      </c>
      <c r="M196" s="87"/>
    </row>
    <row r="197" spans="1:13" ht="12.75">
      <c r="A197" s="87">
        <v>15</v>
      </c>
      <c r="B197" s="87"/>
      <c r="C197" s="86">
        <f t="shared" si="14"/>
        <v>-9.999999999995193</v>
      </c>
      <c r="D197" s="87">
        <f t="shared" si="15"/>
        <v>15</v>
      </c>
      <c r="E197" s="87">
        <f t="shared" si="16"/>
        <v>-2.3255813953477196</v>
      </c>
      <c r="F197" s="87"/>
      <c r="G197" s="87"/>
      <c r="H197" s="87">
        <f t="shared" si="17"/>
        <v>15</v>
      </c>
      <c r="I197" s="87"/>
      <c r="J197" s="87">
        <f t="shared" si="18"/>
        <v>23.255813953466017</v>
      </c>
      <c r="K197" s="87">
        <f t="shared" si="19"/>
        <v>15</v>
      </c>
      <c r="L197" s="87">
        <f t="shared" si="20"/>
        <v>11.627906976744184</v>
      </c>
      <c r="M197" s="87"/>
    </row>
    <row r="198" spans="1:13" ht="12.75">
      <c r="A198" s="87">
        <v>15.1</v>
      </c>
      <c r="B198" s="87"/>
      <c r="C198" s="86">
        <f t="shared" si="14"/>
        <v>-9.995065913651697</v>
      </c>
      <c r="D198" s="87">
        <f t="shared" si="15"/>
        <v>15.1</v>
      </c>
      <c r="E198" s="87">
        <f t="shared" si="16"/>
        <v>-2.3244339334073714</v>
      </c>
      <c r="F198" s="87"/>
      <c r="G198" s="87"/>
      <c r="H198" s="87">
        <f t="shared" si="17"/>
        <v>15.1</v>
      </c>
      <c r="I198" s="87"/>
      <c r="J198" s="87">
        <f t="shared" si="18"/>
        <v>23.232870376335356</v>
      </c>
      <c r="K198" s="87">
        <f t="shared" si="19"/>
        <v>15.1</v>
      </c>
      <c r="L198" s="87">
        <f t="shared" si="20"/>
        <v>11.627906976744184</v>
      </c>
      <c r="M198" s="87"/>
    </row>
    <row r="199" spans="1:13" ht="12.75">
      <c r="A199" s="87">
        <v>15.2</v>
      </c>
      <c r="B199" s="87"/>
      <c r="C199" s="86">
        <f t="shared" si="14"/>
        <v>-9.98026790807428</v>
      </c>
      <c r="D199" s="87">
        <f t="shared" si="15"/>
        <v>15.2</v>
      </c>
      <c r="E199" s="87">
        <f t="shared" si="16"/>
        <v>-2.3209925367614606</v>
      </c>
      <c r="F199" s="87"/>
      <c r="G199" s="87"/>
      <c r="H199" s="87">
        <f t="shared" si="17"/>
        <v>15.2</v>
      </c>
      <c r="I199" s="87"/>
      <c r="J199" s="87">
        <f t="shared" si="18"/>
        <v>23.16412732952032</v>
      </c>
      <c r="K199" s="87">
        <f t="shared" si="19"/>
        <v>15.2</v>
      </c>
      <c r="L199" s="87">
        <f t="shared" si="20"/>
        <v>11.627906976744184</v>
      </c>
      <c r="M199" s="87"/>
    </row>
    <row r="200" spans="1:13" ht="12.75">
      <c r="A200" s="87">
        <v>15.3</v>
      </c>
      <c r="B200" s="87"/>
      <c r="C200" s="86">
        <f t="shared" si="14"/>
        <v>-9.955620587101787</v>
      </c>
      <c r="D200" s="87">
        <f t="shared" si="15"/>
        <v>15.3</v>
      </c>
      <c r="E200" s="87">
        <f t="shared" si="16"/>
        <v>-2.3152606016515787</v>
      </c>
      <c r="F200" s="87"/>
      <c r="G200" s="87"/>
      <c r="H200" s="87">
        <f t="shared" si="17"/>
        <v>15.3</v>
      </c>
      <c r="I200" s="87"/>
      <c r="J200" s="87">
        <f t="shared" si="18"/>
        <v>23.049856110308127</v>
      </c>
      <c r="K200" s="87">
        <f t="shared" si="19"/>
        <v>15.3</v>
      </c>
      <c r="L200" s="87">
        <f t="shared" si="20"/>
        <v>11.627906976744184</v>
      </c>
      <c r="M200" s="87"/>
    </row>
    <row r="201" spans="1:13" ht="12.75">
      <c r="A201" s="87">
        <v>15.4</v>
      </c>
      <c r="B201" s="87"/>
      <c r="C201" s="86">
        <f t="shared" si="14"/>
        <v>-9.921148274654195</v>
      </c>
      <c r="D201" s="87">
        <f t="shared" si="15"/>
        <v>15.4</v>
      </c>
      <c r="E201" s="87">
        <f t="shared" si="16"/>
        <v>-2.307243784803301</v>
      </c>
      <c r="F201" s="87"/>
      <c r="G201" s="87"/>
      <c r="H201" s="87">
        <f t="shared" si="17"/>
        <v>15.4</v>
      </c>
      <c r="I201" s="87"/>
      <c r="J201" s="87">
        <f t="shared" si="18"/>
        <v>22.890507694807887</v>
      </c>
      <c r="K201" s="87">
        <f t="shared" si="19"/>
        <v>15.4</v>
      </c>
      <c r="L201" s="87">
        <f t="shared" si="20"/>
        <v>11.627906976744184</v>
      </c>
      <c r="M201" s="87"/>
    </row>
    <row r="202" spans="1:13" ht="12.75">
      <c r="A202" s="87">
        <v>15.5</v>
      </c>
      <c r="B202" s="87"/>
      <c r="C202" s="86">
        <f t="shared" si="14"/>
        <v>-9.876884990727838</v>
      </c>
      <c r="D202" s="87">
        <f t="shared" si="15"/>
        <v>15.5</v>
      </c>
      <c r="E202" s="87">
        <f t="shared" si="16"/>
        <v>-2.2969499978436834</v>
      </c>
      <c r="F202" s="87"/>
      <c r="G202" s="87"/>
      <c r="H202" s="87">
        <f t="shared" si="17"/>
        <v>15.5</v>
      </c>
      <c r="I202" s="87"/>
      <c r="J202" s="87">
        <f t="shared" si="18"/>
        <v>22.686710958154617</v>
      </c>
      <c r="K202" s="87">
        <f t="shared" si="19"/>
        <v>15.5</v>
      </c>
      <c r="L202" s="87">
        <f t="shared" si="20"/>
        <v>11.627906976744184</v>
      </c>
      <c r="M202" s="87"/>
    </row>
    <row r="203" spans="1:13" ht="12.75">
      <c r="A203" s="87">
        <v>15.6</v>
      </c>
      <c r="B203" s="87"/>
      <c r="C203" s="86">
        <f t="shared" si="14"/>
        <v>-9.822874417821808</v>
      </c>
      <c r="D203" s="87">
        <f t="shared" si="15"/>
        <v>15.6</v>
      </c>
      <c r="E203" s="87">
        <f t="shared" si="16"/>
        <v>-2.2843893994934437</v>
      </c>
      <c r="F203" s="87"/>
      <c r="G203" s="87"/>
      <c r="H203" s="87">
        <f t="shared" si="17"/>
        <v>15.6</v>
      </c>
      <c r="I203" s="87"/>
      <c r="J203" s="87">
        <f t="shared" si="18"/>
        <v>22.439270192627472</v>
      </c>
      <c r="K203" s="87">
        <f t="shared" si="19"/>
        <v>15.6</v>
      </c>
      <c r="L203" s="87">
        <f t="shared" si="20"/>
        <v>11.627906976744184</v>
      </c>
      <c r="M203" s="87"/>
    </row>
    <row r="204" spans="1:13" ht="12.75">
      <c r="A204" s="87">
        <v>15.7</v>
      </c>
      <c r="B204" s="87"/>
      <c r="C204" s="86">
        <f t="shared" si="14"/>
        <v>-9.759169857828615</v>
      </c>
      <c r="D204" s="87">
        <f t="shared" si="15"/>
        <v>15.7</v>
      </c>
      <c r="E204" s="87">
        <f t="shared" si="16"/>
        <v>-2.2695743855415387</v>
      </c>
      <c r="F204" s="87"/>
      <c r="G204" s="87"/>
      <c r="H204" s="87">
        <f t="shared" si="17"/>
        <v>15.7</v>
      </c>
      <c r="I204" s="87"/>
      <c r="J204" s="87">
        <f t="shared" si="18"/>
        <v>22.149161933476883</v>
      </c>
      <c r="K204" s="87">
        <f t="shared" si="19"/>
        <v>15.7</v>
      </c>
      <c r="L204" s="87">
        <f t="shared" si="20"/>
        <v>11.627906976744184</v>
      </c>
      <c r="M204" s="87"/>
    </row>
    <row r="205" spans="1:13" ht="12.75">
      <c r="A205" s="87">
        <v>15.8</v>
      </c>
      <c r="B205" s="87"/>
      <c r="C205" s="86">
        <f t="shared" si="14"/>
        <v>-9.685834179431662</v>
      </c>
      <c r="D205" s="87">
        <f t="shared" si="15"/>
        <v>15.8</v>
      </c>
      <c r="E205" s="87">
        <f t="shared" si="16"/>
        <v>-2.2525195766120145</v>
      </c>
      <c r="F205" s="87"/>
      <c r="G205" s="87"/>
      <c r="H205" s="87">
        <f t="shared" si="17"/>
        <v>15.8</v>
      </c>
      <c r="I205" s="87"/>
      <c r="J205" s="87">
        <f t="shared" si="18"/>
        <v>21.817531104987587</v>
      </c>
      <c r="K205" s="87">
        <f t="shared" si="19"/>
        <v>15.8</v>
      </c>
      <c r="L205" s="87">
        <f t="shared" si="20"/>
        <v>11.627906976744184</v>
      </c>
      <c r="M205" s="87"/>
    </row>
    <row r="206" spans="1:13" ht="12.75">
      <c r="A206" s="87">
        <v>15.9</v>
      </c>
      <c r="B206" s="87"/>
      <c r="C206" s="86">
        <f t="shared" si="14"/>
        <v>-9.602939756061499</v>
      </c>
      <c r="D206" s="87">
        <f t="shared" si="15"/>
        <v>15.9</v>
      </c>
      <c r="E206" s="87">
        <f t="shared" si="16"/>
        <v>-2.233241803735232</v>
      </c>
      <c r="F206" s="87"/>
      <c r="G206" s="87"/>
      <c r="H206" s="87">
        <f t="shared" si="17"/>
        <v>15.9</v>
      </c>
      <c r="I206" s="87"/>
      <c r="J206" s="87">
        <f t="shared" si="18"/>
        <v>21.445686501987556</v>
      </c>
      <c r="K206" s="87">
        <f t="shared" si="19"/>
        <v>15.9</v>
      </c>
      <c r="L206" s="87">
        <f t="shared" si="20"/>
        <v>11.627906976744184</v>
      </c>
      <c r="M206" s="87"/>
    </row>
    <row r="207" spans="1:13" ht="12.75">
      <c r="A207" s="87">
        <v>16</v>
      </c>
      <c r="B207" s="87"/>
      <c r="C207" s="86">
        <f t="shared" si="14"/>
        <v>-9.510568394471992</v>
      </c>
      <c r="D207" s="87">
        <f t="shared" si="15"/>
        <v>16</v>
      </c>
      <c r="E207" s="87">
        <f t="shared" si="16"/>
        <v>-2.2117600917376725</v>
      </c>
      <c r="F207" s="87"/>
      <c r="G207" s="87"/>
      <c r="H207" s="87">
        <f t="shared" si="17"/>
        <v>16</v>
      </c>
      <c r="I207" s="87"/>
      <c r="J207" s="87">
        <f t="shared" si="18"/>
        <v>21.035095624634785</v>
      </c>
      <c r="K207" s="87">
        <f t="shared" si="19"/>
        <v>16</v>
      </c>
      <c r="L207" s="87">
        <f t="shared" si="20"/>
        <v>11.627906976744184</v>
      </c>
      <c r="M207" s="87"/>
    </row>
    <row r="208" spans="1:13" ht="12.75">
      <c r="A208" s="87">
        <v>16.1</v>
      </c>
      <c r="B208" s="87"/>
      <c r="C208" s="86">
        <f t="shared" si="14"/>
        <v>-9.408811254006967</v>
      </c>
      <c r="D208" s="87">
        <f t="shared" si="15"/>
        <v>16.1</v>
      </c>
      <c r="E208" s="87">
        <f t="shared" si="16"/>
        <v>-2.1880956404667367</v>
      </c>
      <c r="F208" s="87"/>
      <c r="G208" s="87"/>
      <c r="H208" s="87">
        <f t="shared" si="17"/>
        <v>16.1</v>
      </c>
      <c r="I208" s="87"/>
      <c r="J208" s="87">
        <f t="shared" si="18"/>
        <v>20.58737888686701</v>
      </c>
      <c r="K208" s="87">
        <f t="shared" si="19"/>
        <v>16.1</v>
      </c>
      <c r="L208" s="87">
        <f t="shared" si="20"/>
        <v>11.627906976744184</v>
      </c>
      <c r="M208" s="87"/>
    </row>
    <row r="209" spans="1:13" ht="12.75">
      <c r="A209" s="87">
        <v>16.2</v>
      </c>
      <c r="B209" s="87"/>
      <c r="C209" s="86">
        <f t="shared" si="14"/>
        <v>-9.297768756636998</v>
      </c>
      <c r="D209" s="87">
        <f t="shared" si="15"/>
        <v>16.2</v>
      </c>
      <c r="E209" s="87">
        <f t="shared" si="16"/>
        <v>-2.1622718038690696</v>
      </c>
      <c r="F209" s="87"/>
      <c r="G209" s="87"/>
      <c r="H209" s="87">
        <f t="shared" si="17"/>
        <v>16.2</v>
      </c>
      <c r="I209" s="87"/>
      <c r="J209" s="87">
        <f t="shared" si="18"/>
        <v>20.10430322137096</v>
      </c>
      <c r="K209" s="87">
        <f t="shared" si="19"/>
        <v>16.2</v>
      </c>
      <c r="L209" s="87">
        <f t="shared" si="20"/>
        <v>11.627906976744184</v>
      </c>
      <c r="M209" s="87"/>
    </row>
    <row r="210" spans="1:13" ht="12.75">
      <c r="A210" s="87">
        <v>16.3</v>
      </c>
      <c r="B210" s="87"/>
      <c r="C210" s="86">
        <f t="shared" si="14"/>
        <v>-9.177550487855067</v>
      </c>
      <c r="D210" s="87">
        <f t="shared" si="15"/>
        <v>16.3</v>
      </c>
      <c r="E210" s="87">
        <f t="shared" si="16"/>
        <v>-2.134314066943039</v>
      </c>
      <c r="F210" s="87"/>
      <c r="G210" s="87"/>
      <c r="H210" s="87">
        <f t="shared" si="17"/>
        <v>16.3</v>
      </c>
      <c r="I210" s="87"/>
      <c r="J210" s="87">
        <f t="shared" si="18"/>
        <v>19.587775106309017</v>
      </c>
      <c r="K210" s="87">
        <f t="shared" si="19"/>
        <v>16.3</v>
      </c>
      <c r="L210" s="87">
        <f t="shared" si="20"/>
        <v>11.627906976744184</v>
      </c>
      <c r="M210" s="87"/>
    </row>
    <row r="211" spans="1:13" ht="12.75">
      <c r="A211" s="87">
        <v>16.4</v>
      </c>
      <c r="B211" s="87"/>
      <c r="C211" s="86">
        <f t="shared" si="14"/>
        <v>-9.048275088528987</v>
      </c>
      <c r="D211" s="87">
        <f t="shared" si="15"/>
        <v>16.4</v>
      </c>
      <c r="E211" s="87">
        <f t="shared" si="16"/>
        <v>-2.1042500205881365</v>
      </c>
      <c r="F211" s="87"/>
      <c r="G211" s="87"/>
      <c r="H211" s="87">
        <f t="shared" si="17"/>
        <v>16.4</v>
      </c>
      <c r="I211" s="87"/>
      <c r="J211" s="87">
        <f t="shared" si="18"/>
        <v>19.039833041324243</v>
      </c>
      <c r="K211" s="87">
        <f t="shared" si="19"/>
        <v>16.4</v>
      </c>
      <c r="L211" s="87">
        <f t="shared" si="20"/>
        <v>11.627906976744184</v>
      </c>
      <c r="M211" s="87"/>
    </row>
    <row r="212" spans="1:13" ht="12.75">
      <c r="A212" s="87">
        <v>16.5</v>
      </c>
      <c r="B212" s="87"/>
      <c r="C212" s="86">
        <f t="shared" si="14"/>
        <v>-8.910070137817186</v>
      </c>
      <c r="D212" s="87">
        <f t="shared" si="15"/>
        <v>16.5</v>
      </c>
      <c r="E212" s="87">
        <f t="shared" si="16"/>
        <v>-2.07210933437609</v>
      </c>
      <c r="F212" s="87"/>
      <c r="G212" s="87"/>
      <c r="H212" s="87">
        <f t="shared" si="17"/>
        <v>16.5</v>
      </c>
      <c r="I212" s="87"/>
      <c r="J212" s="87">
        <f t="shared" si="18"/>
        <v>18.462639502516645</v>
      </c>
      <c r="K212" s="87">
        <f t="shared" si="19"/>
        <v>16.5</v>
      </c>
      <c r="L212" s="87">
        <f t="shared" si="20"/>
        <v>11.627906976744184</v>
      </c>
      <c r="M212" s="87"/>
    </row>
    <row r="213" spans="1:13" ht="12.75">
      <c r="A213" s="87">
        <v>16.6</v>
      </c>
      <c r="B213" s="87"/>
      <c r="C213" s="86">
        <f t="shared" si="14"/>
        <v>-8.763072027263593</v>
      </c>
      <c r="D213" s="87">
        <f t="shared" si="15"/>
        <v>16.6</v>
      </c>
      <c r="E213" s="87">
        <f t="shared" si="16"/>
        <v>-2.037923727270603</v>
      </c>
      <c r="F213" s="87"/>
      <c r="G213" s="87"/>
      <c r="H213" s="87">
        <f t="shared" si="17"/>
        <v>16.6</v>
      </c>
      <c r="I213" s="87"/>
      <c r="J213" s="87">
        <f t="shared" si="18"/>
        <v>17.858472408141782</v>
      </c>
      <c r="K213" s="87">
        <f t="shared" si="19"/>
        <v>16.6</v>
      </c>
      <c r="L213" s="87">
        <f t="shared" si="20"/>
        <v>11.627906976744184</v>
      </c>
      <c r="M213" s="87"/>
    </row>
    <row r="214" spans="1:13" ht="12.75">
      <c r="A214" s="87">
        <v>16.7</v>
      </c>
      <c r="B214" s="87"/>
      <c r="C214" s="86">
        <f t="shared" si="14"/>
        <v>-8.607425826195678</v>
      </c>
      <c r="D214" s="87">
        <f t="shared" si="15"/>
        <v>16.7</v>
      </c>
      <c r="E214" s="87">
        <f t="shared" si="16"/>
        <v>-2.001726936324576</v>
      </c>
      <c r="F214" s="87"/>
      <c r="G214" s="87"/>
      <c r="H214" s="87">
        <f t="shared" si="17"/>
        <v>16.7</v>
      </c>
      <c r="I214" s="87"/>
      <c r="J214" s="87">
        <f t="shared" si="18"/>
        <v>17.22971612871171</v>
      </c>
      <c r="K214" s="87">
        <f t="shared" si="19"/>
        <v>16.7</v>
      </c>
      <c r="L214" s="87">
        <f t="shared" si="20"/>
        <v>11.627906976744184</v>
      </c>
      <c r="M214" s="87"/>
    </row>
    <row r="215" spans="1:13" ht="12.75">
      <c r="A215" s="87">
        <v>16.8</v>
      </c>
      <c r="B215" s="87"/>
      <c r="C215" s="86">
        <f t="shared" si="14"/>
        <v>-8.443285138558586</v>
      </c>
      <c r="D215" s="87">
        <f t="shared" si="15"/>
        <v>16.8</v>
      </c>
      <c r="E215" s="87">
        <f t="shared" si="16"/>
        <v>-1.9635546833857178</v>
      </c>
      <c r="F215" s="87"/>
      <c r="G215" s="87"/>
      <c r="H215" s="87">
        <f t="shared" si="17"/>
        <v>16.8</v>
      </c>
      <c r="I215" s="87"/>
      <c r="J215" s="87">
        <f t="shared" si="18"/>
        <v>16.578852076977743</v>
      </c>
      <c r="K215" s="87">
        <f t="shared" si="19"/>
        <v>16.8</v>
      </c>
      <c r="L215" s="87">
        <f t="shared" si="20"/>
        <v>11.627906976744184</v>
      </c>
      <c r="M215" s="87"/>
    </row>
    <row r="216" spans="1:13" ht="12.75">
      <c r="A216" s="87">
        <v>16.9</v>
      </c>
      <c r="B216" s="87"/>
      <c r="C216" s="86">
        <f t="shared" si="14"/>
        <v>-8.270811951326678</v>
      </c>
      <c r="D216" s="87">
        <f t="shared" si="15"/>
        <v>16.9</v>
      </c>
      <c r="E216" s="87">
        <f t="shared" si="16"/>
        <v>-1.9234446398434135</v>
      </c>
      <c r="F216" s="87"/>
      <c r="G216" s="87"/>
      <c r="H216" s="87">
        <f t="shared" si="17"/>
        <v>16.9</v>
      </c>
      <c r="I216" s="87"/>
      <c r="J216" s="87">
        <f t="shared" si="18"/>
        <v>15.908448914932142</v>
      </c>
      <c r="K216" s="87">
        <f t="shared" si="19"/>
        <v>16.9</v>
      </c>
      <c r="L216" s="87">
        <f t="shared" si="20"/>
        <v>11.627906976744184</v>
      </c>
      <c r="M216" s="87"/>
    </row>
    <row r="217" spans="1:13" ht="12.75">
      <c r="A217" s="87">
        <v>17</v>
      </c>
      <c r="B217" s="87"/>
      <c r="C217" s="86">
        <f t="shared" si="14"/>
        <v>-8.090176474641984</v>
      </c>
      <c r="D217" s="87">
        <f t="shared" si="15"/>
        <v>17</v>
      </c>
      <c r="E217" s="87">
        <f t="shared" si="16"/>
        <v>-1.8814363894516242</v>
      </c>
      <c r="F217" s="87"/>
      <c r="G217" s="87"/>
      <c r="H217" s="87">
        <f t="shared" si="17"/>
        <v>17</v>
      </c>
      <c r="I217" s="87"/>
      <c r="J217" s="87">
        <f t="shared" si="18"/>
        <v>15.221152416476883</v>
      </c>
      <c r="K217" s="87">
        <f t="shared" si="19"/>
        <v>17</v>
      </c>
      <c r="L217" s="87">
        <f t="shared" si="20"/>
        <v>11.627906976744184</v>
      </c>
      <c r="M217" s="87"/>
    </row>
    <row r="218" spans="1:13" ht="12.75">
      <c r="A218" s="87">
        <v>17.1</v>
      </c>
      <c r="B218" s="87"/>
      <c r="C218" s="86">
        <f t="shared" si="14"/>
        <v>-7.901556973837449</v>
      </c>
      <c r="D218" s="87">
        <f t="shared" si="15"/>
        <v>17.1</v>
      </c>
      <c r="E218" s="87">
        <f t="shared" si="16"/>
        <v>-1.8375713892645231</v>
      </c>
      <c r="F218" s="87"/>
      <c r="G218" s="87"/>
      <c r="H218" s="87">
        <f t="shared" si="17"/>
        <v>17.1</v>
      </c>
      <c r="I218" s="87"/>
      <c r="J218" s="87">
        <f t="shared" si="18"/>
        <v>14.519675025767262</v>
      </c>
      <c r="K218" s="87">
        <f t="shared" si="19"/>
        <v>17.1</v>
      </c>
      <c r="L218" s="87">
        <f t="shared" si="20"/>
        <v>11.627906976744184</v>
      </c>
      <c r="M218" s="87"/>
    </row>
    <row r="219" spans="1:13" ht="12.75">
      <c r="A219" s="87">
        <v>17.2</v>
      </c>
      <c r="B219" s="87"/>
      <c r="C219" s="86">
        <f t="shared" si="14"/>
        <v>-7.705139593510621</v>
      </c>
      <c r="D219" s="87">
        <f t="shared" si="15"/>
        <v>17.2</v>
      </c>
      <c r="E219" s="87">
        <f t="shared" si="16"/>
        <v>-1.7918929287234002</v>
      </c>
      <c r="F219" s="87"/>
      <c r="G219" s="87"/>
      <c r="H219" s="87">
        <f t="shared" si="17"/>
        <v>17.2</v>
      </c>
      <c r="I219" s="87"/>
      <c r="J219" s="87">
        <f t="shared" si="18"/>
        <v>13.806785152438378</v>
      </c>
      <c r="K219" s="87">
        <f t="shared" si="19"/>
        <v>17.2</v>
      </c>
      <c r="L219" s="87">
        <f t="shared" si="20"/>
        <v>11.627906976744184</v>
      </c>
      <c r="M219" s="87"/>
    </row>
    <row r="220" spans="1:13" ht="12.75">
      <c r="A220" s="87">
        <v>17.3</v>
      </c>
      <c r="B220" s="87"/>
      <c r="C220" s="86">
        <f t="shared" si="14"/>
        <v>-7.501118173821455</v>
      </c>
      <c r="D220" s="87">
        <f t="shared" si="15"/>
        <v>17.3</v>
      </c>
      <c r="E220" s="87">
        <f t="shared" si="16"/>
        <v>-1.744446086935222</v>
      </c>
      <c r="F220" s="87"/>
      <c r="G220" s="87"/>
      <c r="H220" s="87">
        <f t="shared" si="17"/>
        <v>17.3</v>
      </c>
      <c r="I220" s="87"/>
      <c r="J220" s="87">
        <f t="shared" si="18"/>
        <v>13.085296245961516</v>
      </c>
      <c r="K220" s="87">
        <f t="shared" si="19"/>
        <v>17.3</v>
      </c>
      <c r="L220" s="87">
        <f t="shared" si="20"/>
        <v>11.627906976744184</v>
      </c>
      <c r="M220" s="87"/>
    </row>
    <row r="221" spans="1:13" ht="12.75">
      <c r="A221" s="87">
        <v>17.4</v>
      </c>
      <c r="B221" s="87"/>
      <c r="C221" s="86">
        <f t="shared" si="14"/>
        <v>-7.289694059195627</v>
      </c>
      <c r="D221" s="87">
        <f t="shared" si="15"/>
        <v>17.4</v>
      </c>
      <c r="E221" s="87">
        <f t="shared" si="16"/>
        <v>-1.6952776881850296</v>
      </c>
      <c r="F221" s="87"/>
      <c r="G221" s="87"/>
      <c r="H221" s="87">
        <f t="shared" si="17"/>
        <v>17.4</v>
      </c>
      <c r="I221" s="87"/>
      <c r="J221" s="87">
        <f t="shared" si="18"/>
        <v>12.358055692249307</v>
      </c>
      <c r="K221" s="87">
        <f t="shared" si="19"/>
        <v>17.4</v>
      </c>
      <c r="L221" s="87">
        <f t="shared" si="20"/>
        <v>11.627906976744184</v>
      </c>
      <c r="M221" s="87"/>
    </row>
    <row r="222" spans="1:13" ht="12.75">
      <c r="A222" s="87">
        <v>17.5</v>
      </c>
      <c r="B222" s="87"/>
      <c r="C222" s="86">
        <f t="shared" si="14"/>
        <v>-7.071075899621913</v>
      </c>
      <c r="D222" s="87">
        <f t="shared" si="15"/>
        <v>17.5</v>
      </c>
      <c r="E222" s="87">
        <f t="shared" si="16"/>
        <v>-1.6444362557260264</v>
      </c>
      <c r="F222" s="87"/>
      <c r="G222" s="87"/>
      <c r="H222" s="87">
        <f t="shared" si="17"/>
        <v>17.5</v>
      </c>
      <c r="I222" s="87"/>
      <c r="J222" s="87">
        <f t="shared" si="18"/>
        <v>11.627933576328804</v>
      </c>
      <c r="K222" s="87">
        <f t="shared" si="19"/>
        <v>17.5</v>
      </c>
      <c r="L222" s="87">
        <f t="shared" si="20"/>
        <v>11.627906976744184</v>
      </c>
      <c r="M222" s="87"/>
    </row>
    <row r="223" spans="1:13" ht="12.75">
      <c r="A223" s="87">
        <v>17.6</v>
      </c>
      <c r="B223" s="87"/>
      <c r="C223" s="86">
        <f t="shared" si="14"/>
        <v>-6.845479444739954</v>
      </c>
      <c r="D223" s="87">
        <f t="shared" si="15"/>
        <v>17.6</v>
      </c>
      <c r="E223" s="87">
        <f t="shared" si="16"/>
        <v>-1.5919719638930128</v>
      </c>
      <c r="F223" s="87"/>
      <c r="G223" s="87"/>
      <c r="H223" s="87">
        <f t="shared" si="17"/>
        <v>17.6</v>
      </c>
      <c r="I223" s="87"/>
      <c r="J223" s="87">
        <f t="shared" si="18"/>
        <v>10.897811355431914</v>
      </c>
      <c r="K223" s="87">
        <f t="shared" si="19"/>
        <v>17.6</v>
      </c>
      <c r="L223" s="87">
        <f t="shared" si="20"/>
        <v>11.627906976744184</v>
      </c>
      <c r="M223" s="87"/>
    </row>
    <row r="224" spans="1:13" ht="12.75">
      <c r="A224" s="87">
        <v>17.7</v>
      </c>
      <c r="B224" s="87"/>
      <c r="C224" s="86">
        <f t="shared" si="14"/>
        <v>-6.613127330921513</v>
      </c>
      <c r="D224" s="87">
        <f t="shared" si="15"/>
        <v>17.7</v>
      </c>
      <c r="E224" s="87">
        <f t="shared" si="16"/>
        <v>-1.5379365885863985</v>
      </c>
      <c r="F224" s="87"/>
      <c r="G224" s="87"/>
      <c r="H224" s="87">
        <f t="shared" si="17"/>
        <v>17.7</v>
      </c>
      <c r="I224" s="87"/>
      <c r="J224" s="87">
        <f t="shared" si="18"/>
        <v>10.170570487204905</v>
      </c>
      <c r="K224" s="87">
        <f t="shared" si="19"/>
        <v>17.7</v>
      </c>
      <c r="L224" s="87">
        <f t="shared" si="20"/>
        <v>11.627906976744184</v>
      </c>
      <c r="M224" s="87"/>
    </row>
    <row r="225" spans="1:13" ht="12.75">
      <c r="A225" s="87">
        <v>17.8</v>
      </c>
      <c r="B225" s="87"/>
      <c r="C225" s="86">
        <f t="shared" si="14"/>
        <v>-6.3742488615553</v>
      </c>
      <c r="D225" s="87">
        <f t="shared" si="15"/>
        <v>17.8</v>
      </c>
      <c r="E225" s="87">
        <f t="shared" si="16"/>
        <v>-1.4823834561756513</v>
      </c>
      <c r="F225" s="87"/>
      <c r="G225" s="87"/>
      <c r="H225" s="87">
        <f t="shared" si="17"/>
        <v>17.8</v>
      </c>
      <c r="I225" s="87"/>
      <c r="J225" s="87">
        <f t="shared" si="18"/>
        <v>9.449081057916056</v>
      </c>
      <c r="K225" s="87">
        <f t="shared" si="19"/>
        <v>17.8</v>
      </c>
      <c r="L225" s="87">
        <f t="shared" si="20"/>
        <v>11.627906976744184</v>
      </c>
      <c r="M225" s="87"/>
    </row>
    <row r="226" spans="1:13" ht="12.75">
      <c r="A226" s="87">
        <v>17.9</v>
      </c>
      <c r="B226" s="87"/>
      <c r="C226" s="86">
        <f t="shared" si="14"/>
        <v>-6.129079780752371</v>
      </c>
      <c r="D226" s="87">
        <f t="shared" si="15"/>
        <v>17.9</v>
      </c>
      <c r="E226" s="87">
        <f t="shared" si="16"/>
        <v>-1.4253673908726445</v>
      </c>
      <c r="F226" s="87"/>
      <c r="G226" s="87"/>
      <c r="H226" s="87">
        <f t="shared" si="17"/>
        <v>17.9</v>
      </c>
      <c r="I226" s="87"/>
      <c r="J226" s="87">
        <f t="shared" si="18"/>
        <v>8.736190455541287</v>
      </c>
      <c r="K226" s="87">
        <f t="shared" si="19"/>
        <v>17.9</v>
      </c>
      <c r="L226" s="87">
        <f t="shared" si="20"/>
        <v>11.627906976744184</v>
      </c>
      <c r="M226" s="87"/>
    </row>
    <row r="227" spans="1:13" ht="12.75">
      <c r="A227" s="87">
        <v>18</v>
      </c>
      <c r="B227" s="87"/>
      <c r="C227" s="86">
        <f t="shared" si="14"/>
        <v>-5.877862040695165</v>
      </c>
      <c r="D227" s="87">
        <f t="shared" si="15"/>
        <v>18</v>
      </c>
      <c r="E227" s="87">
        <f t="shared" si="16"/>
        <v>-1.3669446606267825</v>
      </c>
      <c r="F227" s="87"/>
      <c r="G227" s="87"/>
      <c r="H227" s="87">
        <f t="shared" si="17"/>
        <v>18</v>
      </c>
      <c r="I227" s="87"/>
      <c r="J227" s="87">
        <f t="shared" si="18"/>
        <v>8.0347121324291</v>
      </c>
      <c r="K227" s="87">
        <f t="shared" si="19"/>
        <v>18</v>
      </c>
      <c r="L227" s="87">
        <f t="shared" si="20"/>
        <v>11.627906976744184</v>
      </c>
      <c r="M227" s="87"/>
    </row>
    <row r="228" spans="1:13" ht="12.75">
      <c r="A228" s="87">
        <v>18.1</v>
      </c>
      <c r="B228" s="87"/>
      <c r="C228" s="86">
        <f t="shared" si="14"/>
        <v>-5.620843562860099</v>
      </c>
      <c r="D228" s="87">
        <f t="shared" si="15"/>
        <v>18.1</v>
      </c>
      <c r="E228" s="87">
        <f t="shared" si="16"/>
        <v>-1.3071729215953718</v>
      </c>
      <c r="F228" s="87"/>
      <c r="G228" s="87"/>
      <c r="H228" s="87">
        <f t="shared" si="17"/>
        <v>18.1</v>
      </c>
      <c r="I228" s="87"/>
      <c r="J228" s="87">
        <f t="shared" si="18"/>
        <v>7.347414501894375</v>
      </c>
      <c r="K228" s="87">
        <f t="shared" si="19"/>
        <v>18.1</v>
      </c>
      <c r="L228" s="87">
        <f t="shared" si="20"/>
        <v>11.627906976744184</v>
      </c>
      <c r="M228" s="87"/>
    </row>
    <row r="229" spans="1:13" ht="12.75">
      <c r="A229" s="87">
        <v>18.2</v>
      </c>
      <c r="B229" s="87"/>
      <c r="C229" s="86">
        <f t="shared" si="14"/>
        <v>-5.358277993349052</v>
      </c>
      <c r="D229" s="87">
        <f t="shared" si="15"/>
        <v>18.2</v>
      </c>
      <c r="E229" s="87">
        <f t="shared" si="16"/>
        <v>-1.2461111612439657</v>
      </c>
      <c r="F229" s="87"/>
      <c r="G229" s="87"/>
      <c r="H229" s="87">
        <f t="shared" si="17"/>
        <v>18.2</v>
      </c>
      <c r="I229" s="87"/>
      <c r="J229" s="87">
        <f t="shared" si="18"/>
        <v>6.6770100125601735</v>
      </c>
      <c r="K229" s="87">
        <f t="shared" si="19"/>
        <v>18.2</v>
      </c>
      <c r="L229" s="87">
        <f t="shared" si="20"/>
        <v>11.627906976744184</v>
      </c>
      <c r="M229" s="87"/>
    </row>
    <row r="230" spans="1:13" ht="12.75">
      <c r="A230" s="87">
        <v>18.3</v>
      </c>
      <c r="B230" s="87"/>
      <c r="C230" s="86">
        <f t="shared" si="14"/>
        <v>-5.090424452571396</v>
      </c>
      <c r="D230" s="87">
        <f t="shared" si="15"/>
        <v>18.3</v>
      </c>
      <c r="E230" s="87">
        <f t="shared" si="16"/>
        <v>-1.1838196401328829</v>
      </c>
      <c r="F230" s="87"/>
      <c r="G230" s="87"/>
      <c r="H230" s="87">
        <f t="shared" si="17"/>
        <v>18.3</v>
      </c>
      <c r="I230" s="87"/>
      <c r="J230" s="87">
        <f t="shared" si="18"/>
        <v>6.0261444435666975</v>
      </c>
      <c r="K230" s="87">
        <f t="shared" si="19"/>
        <v>18.3</v>
      </c>
      <c r="L230" s="87">
        <f t="shared" si="20"/>
        <v>11.627906976744184</v>
      </c>
      <c r="M230" s="87"/>
    </row>
    <row r="231" spans="1:13" ht="12.75">
      <c r="A231" s="87">
        <v>18.4</v>
      </c>
      <c r="B231" s="87"/>
      <c r="C231" s="86">
        <f t="shared" si="14"/>
        <v>-4.817547279523546</v>
      </c>
      <c r="D231" s="87">
        <f t="shared" si="15"/>
        <v>18.4</v>
      </c>
      <c r="E231" s="87">
        <f t="shared" si="16"/>
        <v>-1.1203598324473363</v>
      </c>
      <c r="F231" s="87"/>
      <c r="G231" s="87"/>
      <c r="H231" s="87">
        <f t="shared" si="17"/>
        <v>18.4</v>
      </c>
      <c r="I231" s="87"/>
      <c r="J231" s="87">
        <f t="shared" si="18"/>
        <v>5.39738646289412</v>
      </c>
      <c r="K231" s="87">
        <f t="shared" si="19"/>
        <v>18.4</v>
      </c>
      <c r="L231" s="87">
        <f t="shared" si="20"/>
        <v>11.627906976744184</v>
      </c>
      <c r="M231" s="87"/>
    </row>
    <row r="232" spans="1:13" ht="12.75">
      <c r="A232" s="87">
        <v>18.5</v>
      </c>
      <c r="B232" s="87"/>
      <c r="C232" s="86">
        <f t="shared" si="14"/>
        <v>-4.53991577091839</v>
      </c>
      <c r="D232" s="87">
        <f t="shared" si="15"/>
        <v>18.5</v>
      </c>
      <c r="E232" s="87">
        <f t="shared" si="16"/>
        <v>-1.0557943653298583</v>
      </c>
      <c r="F232" s="87"/>
      <c r="G232" s="87"/>
      <c r="H232" s="87">
        <f t="shared" si="17"/>
        <v>18.5</v>
      </c>
      <c r="I232" s="87"/>
      <c r="J232" s="87">
        <f t="shared" si="18"/>
        <v>4.7932174900077955</v>
      </c>
      <c r="K232" s="87">
        <f t="shared" si="19"/>
        <v>18.5</v>
      </c>
      <c r="L232" s="87">
        <f t="shared" si="20"/>
        <v>11.627906976744184</v>
      </c>
      <c r="M232" s="87"/>
    </row>
    <row r="233" spans="1:13" ht="12.75">
      <c r="A233" s="87">
        <v>18.6</v>
      </c>
      <c r="B233" s="87"/>
      <c r="C233" s="86">
        <f t="shared" si="14"/>
        <v>-4.257803915422079</v>
      </c>
      <c r="D233" s="87">
        <f t="shared" si="15"/>
        <v>18.6</v>
      </c>
      <c r="E233" s="87">
        <f t="shared" si="16"/>
        <v>-0.990186957074902</v>
      </c>
      <c r="F233" s="87"/>
      <c r="G233" s="87"/>
      <c r="H233" s="87">
        <f t="shared" si="17"/>
        <v>18.6</v>
      </c>
      <c r="I233" s="87"/>
      <c r="J233" s="87">
        <f t="shared" si="18"/>
        <v>4.216021902833392</v>
      </c>
      <c r="K233" s="87">
        <f t="shared" si="19"/>
        <v>18.6</v>
      </c>
      <c r="L233" s="87">
        <f t="shared" si="20"/>
        <v>11.627906976744184</v>
      </c>
      <c r="M233" s="87"/>
    </row>
    <row r="234" spans="1:13" ht="12.75">
      <c r="A234" s="87">
        <v>18.7</v>
      </c>
      <c r="B234" s="87"/>
      <c r="C234" s="86">
        <f t="shared" si="14"/>
        <v>-3.971490123260391</v>
      </c>
      <c r="D234" s="87">
        <f t="shared" si="15"/>
        <v>18.7</v>
      </c>
      <c r="E234" s="87">
        <f t="shared" si="16"/>
        <v>-0.9236023542466026</v>
      </c>
      <c r="F234" s="87"/>
      <c r="G234" s="87"/>
      <c r="H234" s="87">
        <f t="shared" si="17"/>
        <v>18.7</v>
      </c>
      <c r="I234" s="87"/>
      <c r="J234" s="87">
        <f t="shared" si="18"/>
        <v>3.668077627710427</v>
      </c>
      <c r="K234" s="87">
        <f t="shared" si="19"/>
        <v>18.7</v>
      </c>
      <c r="L234" s="87">
        <f t="shared" si="20"/>
        <v>11.627906976744184</v>
      </c>
      <c r="M234" s="87"/>
    </row>
    <row r="235" spans="1:13" ht="12.75">
      <c r="A235" s="87">
        <v>18.8</v>
      </c>
      <c r="B235" s="87"/>
      <c r="C235" s="86">
        <f t="shared" si="14"/>
        <v>-3.681256951461516</v>
      </c>
      <c r="D235" s="87">
        <f t="shared" si="15"/>
        <v>18.8</v>
      </c>
      <c r="E235" s="87">
        <f t="shared" si="16"/>
        <v>-0.8561062677817479</v>
      </c>
      <c r="F235" s="87"/>
      <c r="G235" s="87"/>
      <c r="H235" s="87">
        <f t="shared" si="17"/>
        <v>18.8</v>
      </c>
      <c r="I235" s="87"/>
      <c r="J235" s="87">
        <f t="shared" si="18"/>
        <v>3.151547149461334</v>
      </c>
      <c r="K235" s="87">
        <f t="shared" si="19"/>
        <v>18.8</v>
      </c>
      <c r="L235" s="87">
        <f t="shared" si="20"/>
        <v>11.627906976744184</v>
      </c>
      <c r="M235" s="87"/>
    </row>
    <row r="236" spans="1:13" ht="12.75">
      <c r="A236" s="87">
        <v>18.9</v>
      </c>
      <c r="B236" s="87"/>
      <c r="C236" s="86">
        <f t="shared" si="14"/>
        <v>-3.3873908250066003</v>
      </c>
      <c r="D236" s="87">
        <f t="shared" si="15"/>
        <v>18.9</v>
      </c>
      <c r="E236" s="87">
        <f t="shared" si="16"/>
        <v>-0.7877653081410698</v>
      </c>
      <c r="F236" s="87"/>
      <c r="G236" s="87"/>
      <c r="H236" s="87">
        <f t="shared" si="17"/>
        <v>18.9</v>
      </c>
      <c r="I236" s="87"/>
      <c r="J236" s="87">
        <f t="shared" si="18"/>
        <v>2.6684689770555576</v>
      </c>
      <c r="K236" s="87">
        <f t="shared" si="19"/>
        <v>18.9</v>
      </c>
      <c r="L236" s="87">
        <f t="shared" si="20"/>
        <v>11.627906976744184</v>
      </c>
      <c r="M236" s="87"/>
    </row>
    <row r="237" spans="1:13" ht="12.75">
      <c r="A237" s="87">
        <v>19</v>
      </c>
      <c r="B237" s="87"/>
      <c r="C237" s="86">
        <f t="shared" si="14"/>
        <v>-3.090181754162891</v>
      </c>
      <c r="D237" s="87">
        <f t="shared" si="15"/>
        <v>19</v>
      </c>
      <c r="E237" s="87">
        <f t="shared" si="16"/>
        <v>-0.7186469195727654</v>
      </c>
      <c r="F237" s="87"/>
      <c r="G237" s="87"/>
      <c r="H237" s="87">
        <f t="shared" si="17"/>
        <v>19</v>
      </c>
      <c r="I237" s="87"/>
      <c r="J237" s="87">
        <f t="shared" si="18"/>
        <v>2.2207495985491263</v>
      </c>
      <c r="K237" s="87">
        <f t="shared" si="19"/>
        <v>19</v>
      </c>
      <c r="L237" s="87">
        <f t="shared" si="20"/>
        <v>11.627906976744184</v>
      </c>
      <c r="M237" s="87"/>
    </row>
    <row r="238" spans="1:13" ht="12.75">
      <c r="A238" s="87">
        <v>19.1</v>
      </c>
      <c r="B238" s="87"/>
      <c r="C238" s="86">
        <f t="shared" si="14"/>
        <v>-2.789923048278809</v>
      </c>
      <c r="D238" s="87">
        <f t="shared" si="15"/>
        <v>19.1</v>
      </c>
      <c r="E238" s="87">
        <f t="shared" si="16"/>
        <v>-0.6488193135532114</v>
      </c>
      <c r="F238" s="87"/>
      <c r="G238" s="87"/>
      <c r="H238" s="87">
        <f t="shared" si="17"/>
        <v>19.1</v>
      </c>
      <c r="I238" s="87"/>
      <c r="J238" s="87">
        <f t="shared" si="18"/>
        <v>1.8101559570505397</v>
      </c>
      <c r="K238" s="87">
        <f t="shared" si="19"/>
        <v>19.1</v>
      </c>
      <c r="L238" s="87">
        <f t="shared" si="20"/>
        <v>11.627906976744184</v>
      </c>
      <c r="M238" s="87"/>
    </row>
    <row r="239" spans="1:13" ht="12.75">
      <c r="A239" s="87">
        <v>19.2</v>
      </c>
      <c r="B239" s="87"/>
      <c r="C239" s="86">
        <f t="shared" si="14"/>
        <v>-2.486911026323096</v>
      </c>
      <c r="D239" s="87">
        <f t="shared" si="15"/>
        <v>19.2</v>
      </c>
      <c r="E239" s="87">
        <f t="shared" si="16"/>
        <v>-0.5783514014704875</v>
      </c>
      <c r="F239" s="87"/>
      <c r="G239" s="87"/>
      <c r="H239" s="87">
        <f t="shared" si="17"/>
        <v>19.2</v>
      </c>
      <c r="I239" s="87"/>
      <c r="J239" s="87">
        <f t="shared" si="18"/>
        <v>1.4383084774063708</v>
      </c>
      <c r="K239" s="87">
        <f t="shared" si="19"/>
        <v>19.2</v>
      </c>
      <c r="L239" s="87">
        <f t="shared" si="20"/>
        <v>11.627906976744184</v>
      </c>
      <c r="M239" s="87"/>
    </row>
    <row r="240" spans="1:13" ht="12.75">
      <c r="A240" s="87">
        <v>19.3</v>
      </c>
      <c r="B240" s="87"/>
      <c r="C240" s="86">
        <f aca="true" t="shared" si="21" ref="C240:C303">$A$12*SIN(2*3.141592*$D$12*A240/1000)</f>
        <v>-2.1814447244539132</v>
      </c>
      <c r="D240" s="87">
        <f aca="true" t="shared" si="22" ref="D240:D303">A240*$A$43</f>
        <v>19.3</v>
      </c>
      <c r="E240" s="87">
        <f aca="true" t="shared" si="23" ref="E240:E303">C240/$C$12*$A$43</f>
        <v>-0.5073127266171892</v>
      </c>
      <c r="F240" s="87"/>
      <c r="G240" s="87"/>
      <c r="H240" s="87">
        <f aca="true" t="shared" si="24" ref="H240:H303">A240*$C$43</f>
        <v>19.3</v>
      </c>
      <c r="I240" s="87"/>
      <c r="J240" s="87">
        <f aca="true" t="shared" si="25" ref="J240:J303">C240*C240/$C$12*$C$43</f>
        <v>1.1066746711273976</v>
      </c>
      <c r="K240" s="87">
        <f aca="true" t="shared" si="26" ref="K240:K303">A240*$D$43</f>
        <v>19.3</v>
      </c>
      <c r="L240" s="87">
        <f aca="true" t="shared" si="27" ref="L240:L303">$D$6*$D$2*$D$43</f>
        <v>11.627906976744184</v>
      </c>
      <c r="M240" s="87"/>
    </row>
    <row r="241" spans="1:13" ht="12.75">
      <c r="A241" s="87">
        <v>19.4</v>
      </c>
      <c r="B241" s="87"/>
      <c r="C241" s="86">
        <f t="shared" si="21"/>
        <v>-1.8738256009064154</v>
      </c>
      <c r="D241" s="87">
        <f t="shared" si="22"/>
        <v>19.4</v>
      </c>
      <c r="E241" s="87">
        <f t="shared" si="23"/>
        <v>-0.4357733955596315</v>
      </c>
      <c r="F241" s="87"/>
      <c r="G241" s="87"/>
      <c r="H241" s="87">
        <f t="shared" si="24"/>
        <v>19.4</v>
      </c>
      <c r="I241" s="87"/>
      <c r="J241" s="87">
        <f t="shared" si="25"/>
        <v>0.8165633447935555</v>
      </c>
      <c r="K241" s="87">
        <f t="shared" si="26"/>
        <v>19.4</v>
      </c>
      <c r="L241" s="87">
        <f t="shared" si="27"/>
        <v>11.627906976744184</v>
      </c>
      <c r="M241" s="87"/>
    </row>
    <row r="242" spans="1:13" ht="12.75">
      <c r="A242" s="87">
        <v>19.5</v>
      </c>
      <c r="B242" s="87"/>
      <c r="C242" s="86">
        <f t="shared" si="21"/>
        <v>-1.5643572384898952</v>
      </c>
      <c r="D242" s="87">
        <f t="shared" si="22"/>
        <v>19.5</v>
      </c>
      <c r="E242" s="87">
        <f t="shared" si="23"/>
        <v>-0.3638040089511384</v>
      </c>
      <c r="F242" s="87"/>
      <c r="G242" s="87"/>
      <c r="H242" s="87">
        <f t="shared" si="24"/>
        <v>19.5</v>
      </c>
      <c r="I242" s="87"/>
      <c r="J242" s="87">
        <f t="shared" si="25"/>
        <v>0.569119434794356</v>
      </c>
      <c r="K242" s="87">
        <f t="shared" si="26"/>
        <v>19.5</v>
      </c>
      <c r="L242" s="87">
        <f t="shared" si="27"/>
        <v>11.627906976744184</v>
      </c>
      <c r="M242" s="87"/>
    </row>
    <row r="243" spans="1:13" ht="12.75">
      <c r="A243" s="87">
        <v>19.6</v>
      </c>
      <c r="B243" s="87"/>
      <c r="C243" s="86">
        <f t="shared" si="21"/>
        <v>-1.2533450449884411</v>
      </c>
      <c r="D243" s="87">
        <f t="shared" si="22"/>
        <v>19.6</v>
      </c>
      <c r="E243" s="87">
        <f t="shared" si="23"/>
        <v>-0.291475591857777</v>
      </c>
      <c r="F243" s="87"/>
      <c r="G243" s="87"/>
      <c r="H243" s="87">
        <f t="shared" si="24"/>
        <v>19.6</v>
      </c>
      <c r="I243" s="87"/>
      <c r="J243" s="87">
        <f t="shared" si="25"/>
        <v>0.3653194887900181</v>
      </c>
      <c r="K243" s="87">
        <f t="shared" si="26"/>
        <v>19.6</v>
      </c>
      <c r="L243" s="87">
        <f t="shared" si="27"/>
        <v>11.627906976744184</v>
      </c>
      <c r="M243" s="87"/>
    </row>
    <row r="244" spans="1:13" ht="12.75">
      <c r="A244" s="87">
        <v>19.7</v>
      </c>
      <c r="B244" s="87"/>
      <c r="C244" s="86">
        <f t="shared" si="21"/>
        <v>-0.9410959517603905</v>
      </c>
      <c r="D244" s="87">
        <f t="shared" si="22"/>
        <v>19.7</v>
      </c>
      <c r="E244" s="87">
        <f t="shared" si="23"/>
        <v>-0.2188595236652071</v>
      </c>
      <c r="F244" s="87"/>
      <c r="G244" s="87"/>
      <c r="H244" s="87">
        <f t="shared" si="24"/>
        <v>19.7</v>
      </c>
      <c r="I244" s="87"/>
      <c r="J244" s="87">
        <f t="shared" si="25"/>
        <v>0.2059678117255338</v>
      </c>
      <c r="K244" s="87">
        <f t="shared" si="26"/>
        <v>19.7</v>
      </c>
      <c r="L244" s="87">
        <f t="shared" si="27"/>
        <v>11.627906976744184</v>
      </c>
      <c r="M244" s="87"/>
    </row>
    <row r="245" spans="1:13" ht="12.75">
      <c r="A245" s="87">
        <v>19.8</v>
      </c>
      <c r="B245" s="87"/>
      <c r="C245" s="86">
        <f t="shared" si="21"/>
        <v>-0.6279181108342529</v>
      </c>
      <c r="D245" s="87">
        <f t="shared" si="22"/>
        <v>19.8</v>
      </c>
      <c r="E245" s="87">
        <f t="shared" si="23"/>
        <v>-0.14602746763587277</v>
      </c>
      <c r="F245" s="87"/>
      <c r="G245" s="87"/>
      <c r="H245" s="87">
        <f t="shared" si="24"/>
        <v>19.8</v>
      </c>
      <c r="I245" s="87"/>
      <c r="J245" s="87">
        <f t="shared" si="25"/>
        <v>0.09169329160782723</v>
      </c>
      <c r="K245" s="87">
        <f t="shared" si="26"/>
        <v>19.8</v>
      </c>
      <c r="L245" s="87">
        <f t="shared" si="27"/>
        <v>11.627906976744184</v>
      </c>
      <c r="M245" s="87"/>
    </row>
    <row r="246" spans="1:13" ht="12.75">
      <c r="A246" s="87">
        <v>19.9</v>
      </c>
      <c r="B246" s="87"/>
      <c r="C246" s="86">
        <f t="shared" si="21"/>
        <v>-0.3141205908000139</v>
      </c>
      <c r="D246" s="87">
        <f t="shared" si="22"/>
        <v>19.9</v>
      </c>
      <c r="E246" s="87">
        <f t="shared" si="23"/>
        <v>-0.07305130018604976</v>
      </c>
      <c r="F246" s="87"/>
      <c r="G246" s="87"/>
      <c r="H246" s="87">
        <f t="shared" si="24"/>
        <v>19.9</v>
      </c>
      <c r="I246" s="87"/>
      <c r="J246" s="87">
        <f t="shared" si="25"/>
        <v>0.022946917573151114</v>
      </c>
      <c r="K246" s="87">
        <f t="shared" si="26"/>
        <v>19.9</v>
      </c>
      <c r="L246" s="87">
        <f t="shared" si="27"/>
        <v>11.627906976744184</v>
      </c>
      <c r="M246" s="87"/>
    </row>
    <row r="247" spans="1:13" ht="12.75">
      <c r="A247" s="87">
        <v>20</v>
      </c>
      <c r="B247" s="87"/>
      <c r="C247" s="86">
        <f t="shared" si="21"/>
        <v>-1.3071795861523047E-05</v>
      </c>
      <c r="D247" s="87">
        <f t="shared" si="22"/>
        <v>20</v>
      </c>
      <c r="E247" s="87">
        <f t="shared" si="23"/>
        <v>-3.0399525259355925E-06</v>
      </c>
      <c r="F247" s="87"/>
      <c r="G247" s="87"/>
      <c r="H247" s="87">
        <f t="shared" si="24"/>
        <v>20</v>
      </c>
      <c r="I247" s="87"/>
      <c r="J247" s="87">
        <f t="shared" si="25"/>
        <v>3.973763884775141E-11</v>
      </c>
      <c r="K247" s="87">
        <f t="shared" si="26"/>
        <v>20</v>
      </c>
      <c r="L247" s="87">
        <f t="shared" si="27"/>
        <v>11.627906976744184</v>
      </c>
      <c r="M247" s="87"/>
    </row>
    <row r="248" spans="1:13" ht="12.75">
      <c r="A248" s="87">
        <v>20.1</v>
      </c>
      <c r="B248" s="87"/>
      <c r="C248" s="86">
        <f t="shared" si="21"/>
        <v>0.3140944601085699</v>
      </c>
      <c r="D248" s="87">
        <f t="shared" si="22"/>
        <v>20.1</v>
      </c>
      <c r="E248" s="87">
        <f t="shared" si="23"/>
        <v>0.07304522328106276</v>
      </c>
      <c r="F248" s="87"/>
      <c r="G248" s="87"/>
      <c r="H248" s="87">
        <f t="shared" si="24"/>
        <v>20.1</v>
      </c>
      <c r="I248" s="87"/>
      <c r="J248" s="87">
        <f t="shared" si="25"/>
        <v>0.02294309996997535</v>
      </c>
      <c r="K248" s="87">
        <f t="shared" si="26"/>
        <v>20.1</v>
      </c>
      <c r="L248" s="87">
        <f t="shared" si="27"/>
        <v>11.627906976744184</v>
      </c>
      <c r="M248" s="87"/>
    </row>
    <row r="249" spans="1:13" ht="12.75">
      <c r="A249" s="87">
        <v>20.2</v>
      </c>
      <c r="B249" s="87"/>
      <c r="C249" s="86">
        <f t="shared" si="21"/>
        <v>0.6278920188309057</v>
      </c>
      <c r="D249" s="87">
        <f t="shared" si="22"/>
        <v>20.2</v>
      </c>
      <c r="E249" s="87">
        <f t="shared" si="23"/>
        <v>0.14602139972811762</v>
      </c>
      <c r="F249" s="87"/>
      <c r="G249" s="87"/>
      <c r="H249" s="87">
        <f t="shared" si="24"/>
        <v>20.2</v>
      </c>
      <c r="I249" s="87"/>
      <c r="J249" s="87">
        <f t="shared" si="25"/>
        <v>0.09168567146780245</v>
      </c>
      <c r="K249" s="87">
        <f t="shared" si="26"/>
        <v>20.2</v>
      </c>
      <c r="L249" s="87">
        <f t="shared" si="27"/>
        <v>11.627906976744184</v>
      </c>
      <c r="M249" s="87"/>
    </row>
    <row r="250" spans="1:13" ht="12.75">
      <c r="A250" s="87">
        <v>20.3</v>
      </c>
      <c r="B250" s="87"/>
      <c r="C250" s="86">
        <f t="shared" si="21"/>
        <v>0.9410699241948046</v>
      </c>
      <c r="D250" s="87">
        <f t="shared" si="22"/>
        <v>20.3</v>
      </c>
      <c r="E250" s="87">
        <f t="shared" si="23"/>
        <v>0.21885347074297784</v>
      </c>
      <c r="F250" s="87"/>
      <c r="G250" s="87"/>
      <c r="H250" s="87">
        <f t="shared" si="24"/>
        <v>20.3</v>
      </c>
      <c r="I250" s="87"/>
      <c r="J250" s="87">
        <f t="shared" si="25"/>
        <v>0.20595641912186402</v>
      </c>
      <c r="K250" s="87">
        <f t="shared" si="26"/>
        <v>20.3</v>
      </c>
      <c r="L250" s="87">
        <f t="shared" si="27"/>
        <v>11.627906976744184</v>
      </c>
      <c r="M250" s="87"/>
    </row>
    <row r="251" spans="1:13" ht="12.75">
      <c r="A251" s="87">
        <v>20.4</v>
      </c>
      <c r="B251" s="87"/>
      <c r="C251" s="86">
        <f t="shared" si="21"/>
        <v>1.2533191075466619</v>
      </c>
      <c r="D251" s="87">
        <f t="shared" si="22"/>
        <v>20.4</v>
      </c>
      <c r="E251" s="87">
        <f t="shared" si="23"/>
        <v>0.2914695598945725</v>
      </c>
      <c r="F251" s="87"/>
      <c r="G251" s="87"/>
      <c r="H251" s="87">
        <f t="shared" si="24"/>
        <v>20.4</v>
      </c>
      <c r="I251" s="87"/>
      <c r="J251" s="87">
        <f t="shared" si="25"/>
        <v>0.36530436868408395</v>
      </c>
      <c r="K251" s="87">
        <f t="shared" si="26"/>
        <v>20.4</v>
      </c>
      <c r="L251" s="87">
        <f t="shared" si="27"/>
        <v>11.627906976744184</v>
      </c>
      <c r="M251" s="87"/>
    </row>
    <row r="252" spans="1:13" ht="12.75">
      <c r="A252" s="87">
        <v>20.5</v>
      </c>
      <c r="B252" s="87"/>
      <c r="C252" s="86">
        <f t="shared" si="21"/>
        <v>1.5643314167690354</v>
      </c>
      <c r="D252" s="87">
        <f t="shared" si="22"/>
        <v>20.5</v>
      </c>
      <c r="E252" s="87">
        <f t="shared" si="23"/>
        <v>0.3637980038997757</v>
      </c>
      <c r="F252" s="87"/>
      <c r="G252" s="87"/>
      <c r="H252" s="87">
        <f t="shared" si="24"/>
        <v>20.5</v>
      </c>
      <c r="I252" s="87"/>
      <c r="J252" s="87">
        <f t="shared" si="25"/>
        <v>0.5691006468582831</v>
      </c>
      <c r="K252" s="87">
        <f t="shared" si="26"/>
        <v>20.5</v>
      </c>
      <c r="L252" s="87">
        <f t="shared" si="27"/>
        <v>11.627906976744184</v>
      </c>
      <c r="M252" s="87"/>
    </row>
    <row r="253" spans="1:13" ht="12.75">
      <c r="A253" s="87">
        <v>20.6</v>
      </c>
      <c r="B253" s="87"/>
      <c r="C253" s="86">
        <f t="shared" si="21"/>
        <v>1.8737999203893765</v>
      </c>
      <c r="D253" s="87">
        <f t="shared" si="22"/>
        <v>20.6</v>
      </c>
      <c r="E253" s="87">
        <f t="shared" si="23"/>
        <v>0.43576742334636664</v>
      </c>
      <c r="F253" s="87"/>
      <c r="G253" s="87"/>
      <c r="H253" s="87">
        <f t="shared" si="24"/>
        <v>20.6</v>
      </c>
      <c r="I253" s="87"/>
      <c r="J253" s="87">
        <f t="shared" si="25"/>
        <v>0.8165409631747056</v>
      </c>
      <c r="K253" s="87">
        <f t="shared" si="26"/>
        <v>20.6</v>
      </c>
      <c r="L253" s="87">
        <f t="shared" si="27"/>
        <v>11.627906976744184</v>
      </c>
      <c r="M253" s="87"/>
    </row>
    <row r="254" spans="1:13" ht="12.75">
      <c r="A254" s="87">
        <v>20.7</v>
      </c>
      <c r="B254" s="87"/>
      <c r="C254" s="86">
        <f t="shared" si="21"/>
        <v>2.1814192104842722</v>
      </c>
      <c r="D254" s="87">
        <f t="shared" si="22"/>
        <v>20.7</v>
      </c>
      <c r="E254" s="87">
        <f t="shared" si="23"/>
        <v>0.5073067931358772</v>
      </c>
      <c r="F254" s="87"/>
      <c r="G254" s="87"/>
      <c r="H254" s="87">
        <f t="shared" si="24"/>
        <v>20.7</v>
      </c>
      <c r="I254" s="87"/>
      <c r="J254" s="87">
        <f t="shared" si="25"/>
        <v>1.1066487841557735</v>
      </c>
      <c r="K254" s="87">
        <f t="shared" si="26"/>
        <v>20.7</v>
      </c>
      <c r="L254" s="87">
        <f t="shared" si="27"/>
        <v>11.627906976744184</v>
      </c>
      <c r="M254" s="87"/>
    </row>
    <row r="255" spans="1:13" ht="12.75">
      <c r="A255" s="87">
        <v>20.8</v>
      </c>
      <c r="B255" s="87"/>
      <c r="C255" s="86">
        <f t="shared" si="21"/>
        <v>2.4868857040800414</v>
      </c>
      <c r="D255" s="87">
        <f t="shared" si="22"/>
        <v>20.8</v>
      </c>
      <c r="E255" s="87">
        <f t="shared" si="23"/>
        <v>0.5783455125767538</v>
      </c>
      <c r="F255" s="87"/>
      <c r="G255" s="87"/>
      <c r="H255" s="87">
        <f t="shared" si="24"/>
        <v>20.8</v>
      </c>
      <c r="I255" s="87"/>
      <c r="J255" s="87">
        <f t="shared" si="25"/>
        <v>1.438279187245973</v>
      </c>
      <c r="K255" s="87">
        <f t="shared" si="26"/>
        <v>20.8</v>
      </c>
      <c r="L255" s="87">
        <f t="shared" si="27"/>
        <v>11.627906976744184</v>
      </c>
      <c r="M255" s="87"/>
    </row>
    <row r="256" spans="1:13" ht="12.75">
      <c r="A256" s="87">
        <v>20.9</v>
      </c>
      <c r="B256" s="87"/>
      <c r="C256" s="86">
        <f t="shared" si="21"/>
        <v>2.789897942752319</v>
      </c>
      <c r="D256" s="87">
        <f t="shared" si="22"/>
        <v>20.9</v>
      </c>
      <c r="E256" s="87">
        <f t="shared" si="23"/>
        <v>0.6488134750586789</v>
      </c>
      <c r="F256" s="87"/>
      <c r="G256" s="87"/>
      <c r="H256" s="87">
        <f t="shared" si="24"/>
        <v>20.9</v>
      </c>
      <c r="I256" s="87"/>
      <c r="J256" s="87">
        <f t="shared" si="25"/>
        <v>1.8101233792961915</v>
      </c>
      <c r="K256" s="87">
        <f t="shared" si="26"/>
        <v>20.9</v>
      </c>
      <c r="L256" s="87">
        <f t="shared" si="27"/>
        <v>11.627906976744184</v>
      </c>
      <c r="M256" s="87"/>
    </row>
    <row r="257" spans="1:13" ht="12.75">
      <c r="A257" s="87">
        <v>21</v>
      </c>
      <c r="B257" s="87"/>
      <c r="C257" s="86">
        <f t="shared" si="21"/>
        <v>3.0901568901290952</v>
      </c>
      <c r="D257" s="87">
        <f t="shared" si="22"/>
        <v>21</v>
      </c>
      <c r="E257" s="87">
        <f t="shared" si="23"/>
        <v>0.7186411372393245</v>
      </c>
      <c r="F257" s="87"/>
      <c r="G257" s="87"/>
      <c r="H257" s="87">
        <f t="shared" si="24"/>
        <v>21</v>
      </c>
      <c r="I257" s="87"/>
      <c r="J257" s="87">
        <f t="shared" si="25"/>
        <v>2.220713861770307</v>
      </c>
      <c r="K257" s="87">
        <f t="shared" si="26"/>
        <v>21</v>
      </c>
      <c r="L257" s="87">
        <f t="shared" si="27"/>
        <v>11.627906976744184</v>
      </c>
      <c r="M257" s="87"/>
    </row>
    <row r="258" spans="1:13" ht="12.75">
      <c r="A258" s="87">
        <v>21.1</v>
      </c>
      <c r="B258" s="87"/>
      <c r="C258" s="86">
        <f t="shared" si="21"/>
        <v>3.3873662270032803</v>
      </c>
      <c r="D258" s="87">
        <f t="shared" si="22"/>
        <v>21.1</v>
      </c>
      <c r="E258" s="87">
        <f t="shared" si="23"/>
        <v>0.7877595876751815</v>
      </c>
      <c r="F258" s="87"/>
      <c r="G258" s="87"/>
      <c r="H258" s="87">
        <f t="shared" si="24"/>
        <v>21.1</v>
      </c>
      <c r="I258" s="87"/>
      <c r="J258" s="87">
        <f t="shared" si="25"/>
        <v>2.668430222288939</v>
      </c>
      <c r="K258" s="87">
        <f t="shared" si="26"/>
        <v>21.1</v>
      </c>
      <c r="L258" s="87">
        <f t="shared" si="27"/>
        <v>11.627906976744184</v>
      </c>
      <c r="M258" s="87"/>
    </row>
    <row r="259" spans="1:13" ht="12.75">
      <c r="A259" s="87">
        <v>21.2</v>
      </c>
      <c r="B259" s="87"/>
      <c r="C259" s="86">
        <f t="shared" si="21"/>
        <v>3.6812326437639205</v>
      </c>
      <c r="D259" s="87">
        <f t="shared" si="22"/>
        <v>21.2</v>
      </c>
      <c r="E259" s="87">
        <f t="shared" si="23"/>
        <v>0.8561006148288187</v>
      </c>
      <c r="F259" s="87"/>
      <c r="G259" s="87"/>
      <c r="H259" s="87">
        <f t="shared" si="24"/>
        <v>21.2</v>
      </c>
      <c r="I259" s="87"/>
      <c r="J259" s="87">
        <f t="shared" si="25"/>
        <v>3.15150552965421</v>
      </c>
      <c r="K259" s="87">
        <f t="shared" si="26"/>
        <v>21.2</v>
      </c>
      <c r="L259" s="87">
        <f t="shared" si="27"/>
        <v>11.627906976744184</v>
      </c>
      <c r="M259" s="87"/>
    </row>
    <row r="260" spans="1:13" ht="12.75">
      <c r="A260" s="87">
        <v>21.3</v>
      </c>
      <c r="B260" s="87"/>
      <c r="C260" s="86">
        <f t="shared" si="21"/>
        <v>3.9714661298572644</v>
      </c>
      <c r="D260" s="87">
        <f t="shared" si="22"/>
        <v>21.3</v>
      </c>
      <c r="E260" s="87">
        <f t="shared" si="23"/>
        <v>0.9235967743854103</v>
      </c>
      <c r="F260" s="87"/>
      <c r="G260" s="87"/>
      <c r="H260" s="87">
        <f t="shared" si="24"/>
        <v>21.3</v>
      </c>
      <c r="I260" s="87"/>
      <c r="J260" s="87">
        <f t="shared" si="25"/>
        <v>3.6680333071170788</v>
      </c>
      <c r="K260" s="87">
        <f t="shared" si="26"/>
        <v>21.3</v>
      </c>
      <c r="L260" s="87">
        <f t="shared" si="27"/>
        <v>11.627906976744184</v>
      </c>
      <c r="M260" s="87"/>
    </row>
    <row r="261" spans="1:13" ht="12.75">
      <c r="A261" s="87">
        <v>21.4</v>
      </c>
      <c r="B261" s="87"/>
      <c r="C261" s="86">
        <f t="shared" si="21"/>
        <v>4.25778025999202</v>
      </c>
      <c r="D261" s="87">
        <f t="shared" si="22"/>
        <v>21.4</v>
      </c>
      <c r="E261" s="87">
        <f t="shared" si="23"/>
        <v>0.9901814558120978</v>
      </c>
      <c r="F261" s="87"/>
      <c r="G261" s="87"/>
      <c r="H261" s="87">
        <f t="shared" si="24"/>
        <v>21.4</v>
      </c>
      <c r="I261" s="87"/>
      <c r="J261" s="87">
        <f t="shared" si="25"/>
        <v>4.2159750563669105</v>
      </c>
      <c r="K261" s="87">
        <f t="shared" si="26"/>
        <v>21.4</v>
      </c>
      <c r="L261" s="87">
        <f t="shared" si="27"/>
        <v>11.627906976744184</v>
      </c>
      <c r="M261" s="87"/>
    </row>
    <row r="262" spans="1:13" ht="12.75">
      <c r="A262" s="87">
        <v>21.5</v>
      </c>
      <c r="B262" s="87"/>
      <c r="C262" s="86">
        <f t="shared" si="21"/>
        <v>4.539892476806436</v>
      </c>
      <c r="D262" s="87">
        <f t="shared" si="22"/>
        <v>21.5</v>
      </c>
      <c r="E262" s="87">
        <f t="shared" si="23"/>
        <v>1.0557889480945202</v>
      </c>
      <c r="F262" s="87"/>
      <c r="G262" s="87"/>
      <c r="H262" s="87">
        <f t="shared" si="24"/>
        <v>21.5</v>
      </c>
      <c r="I262" s="87"/>
      <c r="J262" s="87">
        <f t="shared" si="25"/>
        <v>4.7931683025496925</v>
      </c>
      <c r="K262" s="87">
        <f t="shared" si="26"/>
        <v>21.5</v>
      </c>
      <c r="L262" s="87">
        <f t="shared" si="27"/>
        <v>11.627906976744184</v>
      </c>
      <c r="M262" s="87"/>
    </row>
    <row r="263" spans="1:13" ht="12.75">
      <c r="A263" s="87">
        <v>21.6</v>
      </c>
      <c r="B263" s="87"/>
      <c r="C263" s="86">
        <f t="shared" si="21"/>
        <v>4.817524369718162</v>
      </c>
      <c r="D263" s="87">
        <f t="shared" si="22"/>
        <v>21.6</v>
      </c>
      <c r="E263" s="87">
        <f t="shared" si="23"/>
        <v>1.120354504585619</v>
      </c>
      <c r="F263" s="87"/>
      <c r="G263" s="87"/>
      <c r="H263" s="87">
        <f t="shared" si="24"/>
        <v>21.6</v>
      </c>
      <c r="I263" s="87"/>
      <c r="J263" s="87">
        <f t="shared" si="25"/>
        <v>5.3973351285647375</v>
      </c>
      <c r="K263" s="87">
        <f t="shared" si="26"/>
        <v>21.6</v>
      </c>
      <c r="L263" s="87">
        <f t="shared" si="27"/>
        <v>11.627906976744184</v>
      </c>
      <c r="M263" s="87"/>
    </row>
    <row r="264" spans="1:13" ht="12.75">
      <c r="A264" s="87">
        <v>21.7</v>
      </c>
      <c r="B264" s="87"/>
      <c r="C264" s="86">
        <f t="shared" si="21"/>
        <v>5.090401949681777</v>
      </c>
      <c r="D264" s="87">
        <f t="shared" si="22"/>
        <v>21.7</v>
      </c>
      <c r="E264" s="87">
        <f t="shared" si="23"/>
        <v>1.1838144069027388</v>
      </c>
      <c r="F264" s="87"/>
      <c r="G264" s="87"/>
      <c r="H264" s="87">
        <f t="shared" si="24"/>
        <v>21.7</v>
      </c>
      <c r="I264" s="87"/>
      <c r="J264" s="87">
        <f t="shared" si="25"/>
        <v>6.026091164959078</v>
      </c>
      <c r="K264" s="87">
        <f t="shared" si="26"/>
        <v>21.7</v>
      </c>
      <c r="L264" s="87">
        <f t="shared" si="27"/>
        <v>11.627906976744184</v>
      </c>
      <c r="M264" s="87"/>
    </row>
    <row r="265" spans="1:13" ht="12.75">
      <c r="A265" s="87">
        <v>21.8</v>
      </c>
      <c r="B265" s="87"/>
      <c r="C265" s="86">
        <f t="shared" si="21"/>
        <v>5.35825591958284</v>
      </c>
      <c r="D265" s="87">
        <f t="shared" si="22"/>
        <v>21.8</v>
      </c>
      <c r="E265" s="87">
        <f t="shared" si="23"/>
        <v>1.2461060278099627</v>
      </c>
      <c r="F265" s="87"/>
      <c r="G265" s="87"/>
      <c r="H265" s="87">
        <f t="shared" si="24"/>
        <v>21.8</v>
      </c>
      <c r="I265" s="87"/>
      <c r="J265" s="87">
        <f t="shared" si="25"/>
        <v>6.676954999940592</v>
      </c>
      <c r="K265" s="87">
        <f t="shared" si="26"/>
        <v>21.8</v>
      </c>
      <c r="L265" s="87">
        <f t="shared" si="27"/>
        <v>11.627906976744184</v>
      </c>
      <c r="M265" s="87"/>
    </row>
    <row r="266" spans="1:13" ht="12.75">
      <c r="A266" s="87">
        <v>21.9</v>
      </c>
      <c r="B266" s="87"/>
      <c r="C266" s="86">
        <f t="shared" si="21"/>
        <v>5.6208219400014166</v>
      </c>
      <c r="D266" s="87">
        <f t="shared" si="22"/>
        <v>21.9</v>
      </c>
      <c r="E266" s="87">
        <f t="shared" si="23"/>
        <v>1.3071678930235853</v>
      </c>
      <c r="F266" s="87"/>
      <c r="G266" s="87"/>
      <c r="H266" s="87">
        <f t="shared" si="24"/>
        <v>21.9</v>
      </c>
      <c r="I266" s="87"/>
      <c r="J266" s="87">
        <f t="shared" si="25"/>
        <v>7.347357972372393</v>
      </c>
      <c r="K266" s="87">
        <f t="shared" si="26"/>
        <v>21.9</v>
      </c>
      <c r="L266" s="87">
        <f t="shared" si="27"/>
        <v>11.627906976744184</v>
      </c>
      <c r="M266" s="87"/>
    </row>
    <row r="267" spans="1:13" ht="12.75">
      <c r="A267" s="87">
        <v>22</v>
      </c>
      <c r="B267" s="87"/>
      <c r="C267" s="86">
        <f t="shared" si="21"/>
        <v>5.877840890083159</v>
      </c>
      <c r="D267" s="87">
        <f t="shared" si="22"/>
        <v>22</v>
      </c>
      <c r="E267" s="87">
        <f t="shared" si="23"/>
        <v>1.3669397418798046</v>
      </c>
      <c r="F267" s="87"/>
      <c r="G267" s="87"/>
      <c r="H267" s="87">
        <f t="shared" si="24"/>
        <v>22</v>
      </c>
      <c r="I267" s="87"/>
      <c r="J267" s="87">
        <f t="shared" si="25"/>
        <v>8.034654309100834</v>
      </c>
      <c r="K267" s="87">
        <f t="shared" si="26"/>
        <v>22</v>
      </c>
      <c r="L267" s="87">
        <f t="shared" si="27"/>
        <v>11.627906976744184</v>
      </c>
      <c r="M267" s="87"/>
    </row>
    <row r="268" spans="1:13" ht="12.75">
      <c r="A268" s="87">
        <v>22.1</v>
      </c>
      <c r="B268" s="87"/>
      <c r="C268" s="86">
        <f t="shared" si="21"/>
        <v>6.129059123260124</v>
      </c>
      <c r="D268" s="87">
        <f t="shared" si="22"/>
        <v>22.1</v>
      </c>
      <c r="E268" s="87">
        <f t="shared" si="23"/>
        <v>1.42536258680468</v>
      </c>
      <c r="F268" s="87"/>
      <c r="G268" s="87"/>
      <c r="H268" s="87">
        <f t="shared" si="24"/>
        <v>22.1</v>
      </c>
      <c r="I268" s="87"/>
      <c r="J268" s="87">
        <f t="shared" si="25"/>
        <v>8.736131566608874</v>
      </c>
      <c r="K268" s="87">
        <f t="shared" si="26"/>
        <v>22.1</v>
      </c>
      <c r="L268" s="87">
        <f t="shared" si="27"/>
        <v>11.627906976744184</v>
      </c>
      <c r="M268" s="87"/>
    </row>
    <row r="269" spans="1:13" ht="12.75">
      <c r="A269" s="87">
        <v>22.2</v>
      </c>
      <c r="B269" s="87"/>
      <c r="C269" s="86">
        <f t="shared" si="21"/>
        <v>6.374228717569267</v>
      </c>
      <c r="D269" s="87">
        <f t="shared" si="22"/>
        <v>22.2</v>
      </c>
      <c r="E269" s="87">
        <f t="shared" si="23"/>
        <v>1.4823787715277366</v>
      </c>
      <c r="F269" s="87"/>
      <c r="G269" s="87"/>
      <c r="H269" s="87">
        <f t="shared" si="24"/>
        <v>22.2</v>
      </c>
      <c r="I269" s="87"/>
      <c r="J269" s="87">
        <f t="shared" si="25"/>
        <v>9.449021335787148</v>
      </c>
      <c r="K269" s="87">
        <f t="shared" si="26"/>
        <v>22.2</v>
      </c>
      <c r="L269" s="87">
        <f t="shared" si="27"/>
        <v>11.627906976744184</v>
      </c>
      <c r="M269" s="87"/>
    </row>
    <row r="270" spans="1:13" ht="12.75">
      <c r="A270" s="87">
        <v>22.3</v>
      </c>
      <c r="B270" s="87"/>
      <c r="C270" s="86">
        <f t="shared" si="21"/>
        <v>6.613107720321363</v>
      </c>
      <c r="D270" s="87">
        <f t="shared" si="22"/>
        <v>22.3</v>
      </c>
      <c r="E270" s="87">
        <f t="shared" si="23"/>
        <v>1.5379320279817124</v>
      </c>
      <c r="F270" s="87"/>
      <c r="G270" s="87"/>
      <c r="H270" s="87">
        <f t="shared" si="24"/>
        <v>22.3</v>
      </c>
      <c r="I270" s="87"/>
      <c r="J270" s="87">
        <f t="shared" si="25"/>
        <v>10.170510167575353</v>
      </c>
      <c r="K270" s="87">
        <f t="shared" si="26"/>
        <v>22.3</v>
      </c>
      <c r="L270" s="87">
        <f t="shared" si="27"/>
        <v>11.627906976744184</v>
      </c>
      <c r="M270" s="87"/>
    </row>
    <row r="271" spans="1:13" ht="12.75">
      <c r="A271" s="87">
        <v>22.4</v>
      </c>
      <c r="B271" s="87"/>
      <c r="C271" s="86">
        <f t="shared" si="21"/>
        <v>6.845460386878966</v>
      </c>
      <c r="D271" s="87">
        <f t="shared" si="22"/>
        <v>22.4</v>
      </c>
      <c r="E271" s="87">
        <f t="shared" si="23"/>
        <v>1.5919675318323179</v>
      </c>
      <c r="F271" s="87"/>
      <c r="G271" s="87"/>
      <c r="H271" s="87">
        <f t="shared" si="24"/>
        <v>22.4</v>
      </c>
      <c r="I271" s="87"/>
      <c r="J271" s="87">
        <f t="shared" si="25"/>
        <v>10.897750676355612</v>
      </c>
      <c r="K271" s="87">
        <f t="shared" si="26"/>
        <v>22.4</v>
      </c>
      <c r="L271" s="87">
        <f t="shared" si="27"/>
        <v>11.627906976744184</v>
      </c>
      <c r="M271" s="87"/>
    </row>
    <row r="272" spans="1:13" ht="12.75">
      <c r="A272" s="87">
        <v>22.5</v>
      </c>
      <c r="B272" s="87"/>
      <c r="C272" s="86">
        <f t="shared" si="21"/>
        <v>7.071057413307895</v>
      </c>
      <c r="D272" s="87">
        <f t="shared" si="22"/>
        <v>22.5</v>
      </c>
      <c r="E272" s="87">
        <f t="shared" si="23"/>
        <v>1.6444319565832315</v>
      </c>
      <c r="F272" s="87"/>
      <c r="G272" s="87"/>
      <c r="H272" s="87">
        <f t="shared" si="24"/>
        <v>22.5</v>
      </c>
      <c r="I272" s="87"/>
      <c r="J272" s="87">
        <f t="shared" si="25"/>
        <v>11.627872777278267</v>
      </c>
      <c r="K272" s="87">
        <f t="shared" si="26"/>
        <v>22.5</v>
      </c>
      <c r="L272" s="87">
        <f t="shared" si="27"/>
        <v>11.627906976744184</v>
      </c>
      <c r="M272" s="87"/>
    </row>
    <row r="273" spans="1:13" ht="12.75">
      <c r="A273" s="87">
        <v>22.6</v>
      </c>
      <c r="B273" s="87"/>
      <c r="C273" s="86">
        <f t="shared" si="21"/>
        <v>7.289676162672335</v>
      </c>
      <c r="D273" s="87">
        <f t="shared" si="22"/>
        <v>22.6</v>
      </c>
      <c r="E273" s="87">
        <f t="shared" si="23"/>
        <v>1.6952735262028686</v>
      </c>
      <c r="F273" s="87"/>
      <c r="G273" s="87"/>
      <c r="H273" s="87">
        <f t="shared" si="24"/>
        <v>22.6</v>
      </c>
      <c r="I273" s="87"/>
      <c r="J273" s="87">
        <f t="shared" si="25"/>
        <v>12.357995013170527</v>
      </c>
      <c r="K273" s="87">
        <f t="shared" si="26"/>
        <v>22.6</v>
      </c>
      <c r="L273" s="87">
        <f t="shared" si="27"/>
        <v>11.627906976744184</v>
      </c>
      <c r="M273" s="87"/>
    </row>
    <row r="274" spans="1:13" ht="12.75">
      <c r="A274" s="87">
        <v>22.7</v>
      </c>
      <c r="B274" s="87"/>
      <c r="C274" s="86">
        <f t="shared" si="21"/>
        <v>7.501100884750586</v>
      </c>
      <c r="D274" s="87">
        <f t="shared" si="22"/>
        <v>22.7</v>
      </c>
      <c r="E274" s="87">
        <f t="shared" si="23"/>
        <v>1.7444420662210665</v>
      </c>
      <c r="F274" s="87"/>
      <c r="G274" s="87"/>
      <c r="H274" s="87">
        <f t="shared" si="24"/>
        <v>22.7</v>
      </c>
      <c r="I274" s="87"/>
      <c r="J274" s="87">
        <f t="shared" si="25"/>
        <v>13.085235926326982</v>
      </c>
      <c r="K274" s="87">
        <f t="shared" si="26"/>
        <v>22.7</v>
      </c>
      <c r="L274" s="87">
        <f t="shared" si="27"/>
        <v>11.627906976744184</v>
      </c>
      <c r="M274" s="87"/>
    </row>
    <row r="275" spans="1:13" ht="12.75">
      <c r="A275" s="87">
        <v>22.8</v>
      </c>
      <c r="B275" s="87"/>
      <c r="C275" s="86">
        <f t="shared" si="21"/>
        <v>7.7051229289543866</v>
      </c>
      <c r="D275" s="87">
        <f t="shared" si="22"/>
        <v>22.8</v>
      </c>
      <c r="E275" s="87">
        <f t="shared" si="23"/>
        <v>1.7918890532452063</v>
      </c>
      <c r="F275" s="87"/>
      <c r="G275" s="87"/>
      <c r="H275" s="87">
        <f t="shared" si="24"/>
        <v>22.8</v>
      </c>
      <c r="I275" s="87"/>
      <c r="J275" s="87">
        <f t="shared" si="25"/>
        <v>13.806725430302006</v>
      </c>
      <c r="K275" s="87">
        <f t="shared" si="26"/>
        <v>22.8</v>
      </c>
      <c r="L275" s="87">
        <f t="shared" si="27"/>
        <v>11.627906976744184</v>
      </c>
      <c r="M275" s="87"/>
    </row>
    <row r="276" spans="1:13" ht="12.75">
      <c r="A276" s="87">
        <v>22.9</v>
      </c>
      <c r="B276" s="87"/>
      <c r="C276" s="86">
        <f t="shared" si="21"/>
        <v>7.9015409502417535</v>
      </c>
      <c r="D276" s="87">
        <f t="shared" si="22"/>
        <v>22.9</v>
      </c>
      <c r="E276" s="87">
        <f t="shared" si="23"/>
        <v>1.8375676628469195</v>
      </c>
      <c r="F276" s="87"/>
      <c r="G276" s="87"/>
      <c r="H276" s="87">
        <f t="shared" si="24"/>
        <v>22.9</v>
      </c>
      <c r="I276" s="87"/>
      <c r="J276" s="87">
        <f t="shared" si="25"/>
        <v>14.519616136824967</v>
      </c>
      <c r="K276" s="87">
        <f t="shared" si="26"/>
        <v>22.9</v>
      </c>
      <c r="L276" s="87">
        <f t="shared" si="27"/>
        <v>11.627906976744184</v>
      </c>
      <c r="M276" s="87"/>
    </row>
    <row r="277" spans="1:13" ht="12.75">
      <c r="A277" s="87">
        <v>23</v>
      </c>
      <c r="B277" s="87"/>
      <c r="C277" s="86">
        <f t="shared" si="21"/>
        <v>8.090161107820181</v>
      </c>
      <c r="D277" s="87">
        <f t="shared" si="22"/>
        <v>23</v>
      </c>
      <c r="E277" s="87">
        <f t="shared" si="23"/>
        <v>1.8814328157721354</v>
      </c>
      <c r="F277" s="87"/>
      <c r="G277" s="87"/>
      <c r="H277" s="87">
        <f t="shared" si="24"/>
        <v>23</v>
      </c>
      <c r="I277" s="87"/>
      <c r="J277" s="87">
        <f t="shared" si="25"/>
        <v>15.22109459313634</v>
      </c>
      <c r="K277" s="87">
        <f t="shared" si="26"/>
        <v>23</v>
      </c>
      <c r="L277" s="87">
        <f t="shared" si="27"/>
        <v>11.627906976744184</v>
      </c>
      <c r="M277" s="87"/>
    </row>
    <row r="278" spans="1:13" ht="12.75">
      <c r="A278" s="87">
        <v>23.1</v>
      </c>
      <c r="B278" s="87"/>
      <c r="C278" s="86">
        <f t="shared" si="21"/>
        <v>8.270797256443952</v>
      </c>
      <c r="D278" s="87">
        <f t="shared" si="22"/>
        <v>23.1</v>
      </c>
      <c r="E278" s="87">
        <f t="shared" si="23"/>
        <v>1.9234412224288262</v>
      </c>
      <c r="F278" s="87"/>
      <c r="G278" s="87"/>
      <c r="H278" s="87">
        <f t="shared" si="24"/>
        <v>23.1</v>
      </c>
      <c r="I278" s="87"/>
      <c r="J278" s="87">
        <f t="shared" si="25"/>
        <v>15.908392385395537</v>
      </c>
      <c r="K278" s="87">
        <f t="shared" si="26"/>
        <v>23.1</v>
      </c>
      <c r="L278" s="87">
        <f t="shared" si="27"/>
        <v>11.627906976744184</v>
      </c>
      <c r="M278" s="87"/>
    </row>
    <row r="279" spans="1:13" ht="12.75">
      <c r="A279" s="87">
        <v>23.2</v>
      </c>
      <c r="B279" s="87"/>
      <c r="C279" s="86">
        <f t="shared" si="21"/>
        <v>8.443271130117004</v>
      </c>
      <c r="D279" s="87">
        <f t="shared" si="22"/>
        <v>23.2</v>
      </c>
      <c r="E279" s="87">
        <f t="shared" si="23"/>
        <v>1.9635514256086057</v>
      </c>
      <c r="F279" s="87"/>
      <c r="G279" s="87"/>
      <c r="H279" s="87">
        <f t="shared" si="24"/>
        <v>23.2</v>
      </c>
      <c r="I279" s="87"/>
      <c r="J279" s="87">
        <f t="shared" si="25"/>
        <v>16.578797064341227</v>
      </c>
      <c r="K279" s="87">
        <f t="shared" si="26"/>
        <v>23.2</v>
      </c>
      <c r="L279" s="87">
        <f t="shared" si="27"/>
        <v>11.627906976744184</v>
      </c>
      <c r="M279" s="87"/>
    </row>
    <row r="280" spans="1:13" ht="12.75">
      <c r="A280" s="87">
        <v>23.3</v>
      </c>
      <c r="B280" s="87"/>
      <c r="C280" s="86">
        <f t="shared" si="21"/>
        <v>8.607412518019881</v>
      </c>
      <c r="D280" s="87">
        <f t="shared" si="22"/>
        <v>23.3</v>
      </c>
      <c r="E280" s="87">
        <f t="shared" si="23"/>
        <v>2.0017238413999725</v>
      </c>
      <c r="F280" s="87"/>
      <c r="G280" s="87"/>
      <c r="H280" s="87">
        <f t="shared" si="24"/>
        <v>23.3</v>
      </c>
      <c r="I280" s="87"/>
      <c r="J280" s="87">
        <f t="shared" si="25"/>
        <v>17.229662850084967</v>
      </c>
      <c r="K280" s="87">
        <f t="shared" si="26"/>
        <v>23.3</v>
      </c>
      <c r="L280" s="87">
        <f t="shared" si="27"/>
        <v>11.627906976744184</v>
      </c>
      <c r="M280" s="87"/>
    </row>
    <row r="281" spans="1:13" ht="12.75">
      <c r="A281" s="87">
        <v>23.4</v>
      </c>
      <c r="B281" s="87"/>
      <c r="C281" s="86">
        <f t="shared" si="21"/>
        <v>8.763059432487132</v>
      </c>
      <c r="D281" s="87">
        <f t="shared" si="22"/>
        <v>23.4</v>
      </c>
      <c r="E281" s="87">
        <f t="shared" si="23"/>
        <v>2.037920798252822</v>
      </c>
      <c r="F281" s="87"/>
      <c r="G281" s="87"/>
      <c r="H281" s="87">
        <f t="shared" si="24"/>
        <v>23.4</v>
      </c>
      <c r="I281" s="87"/>
      <c r="J281" s="87">
        <f t="shared" si="25"/>
        <v>17.858421073791092</v>
      </c>
      <c r="K281" s="87">
        <f t="shared" si="26"/>
        <v>23.4</v>
      </c>
      <c r="L281" s="87">
        <f t="shared" si="27"/>
        <v>11.627906976744184</v>
      </c>
      <c r="M281" s="87"/>
    </row>
    <row r="282" spans="1:13" ht="12.75">
      <c r="A282" s="87">
        <v>23.5</v>
      </c>
      <c r="B282" s="87"/>
      <c r="C282" s="86">
        <f t="shared" si="21"/>
        <v>8.910058268869586</v>
      </c>
      <c r="D282" s="87">
        <f t="shared" si="22"/>
        <v>23.5</v>
      </c>
      <c r="E282" s="87">
        <f t="shared" si="23"/>
        <v>2.072106574155718</v>
      </c>
      <c r="F282" s="87"/>
      <c r="G282" s="87"/>
      <c r="H282" s="87">
        <f t="shared" si="24"/>
        <v>23.5</v>
      </c>
      <c r="I282" s="87"/>
      <c r="J282" s="87">
        <f t="shared" si="25"/>
        <v>18.462590315035182</v>
      </c>
      <c r="K282" s="87">
        <f t="shared" si="26"/>
        <v>23.5</v>
      </c>
      <c r="L282" s="87">
        <f t="shared" si="27"/>
        <v>11.627906976744184</v>
      </c>
      <c r="M282" s="87"/>
    </row>
    <row r="283" spans="1:13" ht="12.75">
      <c r="A283" s="87">
        <v>23.6</v>
      </c>
      <c r="B283" s="87"/>
      <c r="C283" s="86">
        <f t="shared" si="21"/>
        <v>9.048263957123453</v>
      </c>
      <c r="D283" s="87">
        <f t="shared" si="22"/>
        <v>23.6</v>
      </c>
      <c r="E283" s="87">
        <f t="shared" si="23"/>
        <v>2.104247431889175</v>
      </c>
      <c r="F283" s="87"/>
      <c r="G283" s="87"/>
      <c r="H283" s="87">
        <f t="shared" si="24"/>
        <v>23.6</v>
      </c>
      <c r="I283" s="87"/>
      <c r="J283" s="87">
        <f t="shared" si="25"/>
        <v>19.039786194832413</v>
      </c>
      <c r="K283" s="87">
        <f t="shared" si="26"/>
        <v>23.6</v>
      </c>
      <c r="L283" s="87">
        <f t="shared" si="27"/>
        <v>11.627906976744184</v>
      </c>
      <c r="M283" s="87"/>
    </row>
    <row r="284" spans="1:13" ht="12.75">
      <c r="A284" s="87">
        <v>23.7</v>
      </c>
      <c r="B284" s="87"/>
      <c r="C284" s="86">
        <f t="shared" si="21"/>
        <v>9.177540104976956</v>
      </c>
      <c r="D284" s="87">
        <f t="shared" si="22"/>
        <v>23.7</v>
      </c>
      <c r="E284" s="87">
        <f t="shared" si="23"/>
        <v>2.134311652320222</v>
      </c>
      <c r="F284" s="87"/>
      <c r="G284" s="87"/>
      <c r="H284" s="87">
        <f t="shared" si="24"/>
        <v>23.7</v>
      </c>
      <c r="I284" s="87"/>
      <c r="J284" s="87">
        <f t="shared" si="25"/>
        <v>19.587730785688475</v>
      </c>
      <c r="K284" s="87">
        <f t="shared" si="26"/>
        <v>23.7</v>
      </c>
      <c r="L284" s="87">
        <f t="shared" si="27"/>
        <v>11.627906976744184</v>
      </c>
      <c r="M284" s="87"/>
    </row>
    <row r="285" spans="1:13" ht="12.75">
      <c r="A285" s="87">
        <v>23.8</v>
      </c>
      <c r="B285" s="87"/>
      <c r="C285" s="86">
        <f t="shared" si="21"/>
        <v>9.297759132532951</v>
      </c>
      <c r="D285" s="87">
        <f t="shared" si="22"/>
        <v>23.8</v>
      </c>
      <c r="E285" s="87">
        <f t="shared" si="23"/>
        <v>2.1622695657053375</v>
      </c>
      <c r="F285" s="87"/>
      <c r="G285" s="87"/>
      <c r="H285" s="87">
        <f t="shared" si="24"/>
        <v>23.8</v>
      </c>
      <c r="I285" s="87"/>
      <c r="J285" s="87">
        <f t="shared" si="25"/>
        <v>20.10426160153486</v>
      </c>
      <c r="K285" s="87">
        <f t="shared" si="26"/>
        <v>23.8</v>
      </c>
      <c r="L285" s="87">
        <f t="shared" si="27"/>
        <v>11.627906976744184</v>
      </c>
      <c r="M285" s="87"/>
    </row>
    <row r="286" spans="1:13" ht="12.75">
      <c r="A286" s="87">
        <v>23.9</v>
      </c>
      <c r="B286" s="87"/>
      <c r="C286" s="86">
        <f t="shared" si="21"/>
        <v>9.408802398174801</v>
      </c>
      <c r="D286" s="87">
        <f t="shared" si="22"/>
        <v>23.9</v>
      </c>
      <c r="E286" s="87">
        <f t="shared" si="23"/>
        <v>2.188093580970884</v>
      </c>
      <c r="F286" s="87"/>
      <c r="G286" s="87"/>
      <c r="H286" s="87">
        <f t="shared" si="24"/>
        <v>23.9</v>
      </c>
      <c r="I286" s="87"/>
      <c r="J286" s="87">
        <f t="shared" si="25"/>
        <v>20.587340132069745</v>
      </c>
      <c r="K286" s="87">
        <f t="shared" si="26"/>
        <v>23.9</v>
      </c>
      <c r="L286" s="87">
        <f t="shared" si="27"/>
        <v>11.627906976744184</v>
      </c>
      <c r="M286" s="87"/>
    </row>
    <row r="287" spans="1:13" ht="12.75">
      <c r="A287" s="87">
        <v>24</v>
      </c>
      <c r="B287" s="87"/>
      <c r="C287" s="86">
        <f t="shared" si="21"/>
        <v>9.51056031565135</v>
      </c>
      <c r="D287" s="87">
        <f t="shared" si="22"/>
        <v>24</v>
      </c>
      <c r="E287" s="87">
        <f t="shared" si="23"/>
        <v>2.2117582129421747</v>
      </c>
      <c r="F287" s="87"/>
      <c r="G287" s="87"/>
      <c r="H287" s="87">
        <f t="shared" si="24"/>
        <v>24</v>
      </c>
      <c r="I287" s="87"/>
      <c r="J287" s="87">
        <f t="shared" si="25"/>
        <v>21.035059887823795</v>
      </c>
      <c r="K287" s="87">
        <f t="shared" si="26"/>
        <v>24</v>
      </c>
      <c r="L287" s="87">
        <f t="shared" si="27"/>
        <v>11.627906976744184</v>
      </c>
      <c r="M287" s="87"/>
    </row>
    <row r="288" spans="1:13" ht="12.75">
      <c r="A288" s="87">
        <v>24.1</v>
      </c>
      <c r="B288" s="87"/>
      <c r="C288" s="86">
        <f t="shared" si="21"/>
        <v>9.602932462225201</v>
      </c>
      <c r="D288" s="87">
        <f t="shared" si="22"/>
        <v>24.1</v>
      </c>
      <c r="E288" s="87">
        <f t="shared" si="23"/>
        <v>2.233240107494233</v>
      </c>
      <c r="F288" s="87"/>
      <c r="G288" s="87"/>
      <c r="H288" s="87">
        <f t="shared" si="24"/>
        <v>24.1</v>
      </c>
      <c r="I288" s="87"/>
      <c r="J288" s="87">
        <f t="shared" si="25"/>
        <v>21.445653924199668</v>
      </c>
      <c r="K288" s="87">
        <f t="shared" si="26"/>
        <v>24.1</v>
      </c>
      <c r="L288" s="87">
        <f t="shared" si="27"/>
        <v>11.627906976744184</v>
      </c>
      <c r="M288" s="87"/>
    </row>
    <row r="289" spans="1:13" ht="12.75">
      <c r="A289" s="87">
        <v>24.2</v>
      </c>
      <c r="B289" s="87"/>
      <c r="C289" s="86">
        <f t="shared" si="21"/>
        <v>9.685827677777834</v>
      </c>
      <c r="D289" s="87">
        <f t="shared" si="22"/>
        <v>24.2</v>
      </c>
      <c r="E289" s="87">
        <f t="shared" si="23"/>
        <v>2.252518064599496</v>
      </c>
      <c r="F289" s="87"/>
      <c r="G289" s="87"/>
      <c r="H289" s="87">
        <f t="shared" si="24"/>
        <v>24.2</v>
      </c>
      <c r="I289" s="87"/>
      <c r="J289" s="87">
        <f t="shared" si="25"/>
        <v>21.817501814792358</v>
      </c>
      <c r="K289" s="87">
        <f t="shared" si="26"/>
        <v>24.2</v>
      </c>
      <c r="L289" s="87">
        <f t="shared" si="27"/>
        <v>11.627906976744184</v>
      </c>
      <c r="M289" s="87"/>
    </row>
    <row r="290" spans="1:13" ht="12.75">
      <c r="A290" s="87">
        <v>24.3</v>
      </c>
      <c r="B290" s="87"/>
      <c r="C290" s="86">
        <f t="shared" si="21"/>
        <v>9.759164154773602</v>
      </c>
      <c r="D290" s="87">
        <f t="shared" si="22"/>
        <v>24.3</v>
      </c>
      <c r="E290" s="87">
        <f t="shared" si="23"/>
        <v>2.269573059249675</v>
      </c>
      <c r="F290" s="87"/>
      <c r="G290" s="87"/>
      <c r="H290" s="87">
        <f t="shared" si="24"/>
        <v>24.3</v>
      </c>
      <c r="I290" s="87"/>
      <c r="J290" s="87">
        <f t="shared" si="25"/>
        <v>22.14913604646929</v>
      </c>
      <c r="K290" s="87">
        <f t="shared" si="26"/>
        <v>24.3</v>
      </c>
      <c r="L290" s="87">
        <f t="shared" si="27"/>
        <v>11.627906976744184</v>
      </c>
      <c r="M290" s="87"/>
    </row>
    <row r="291" spans="1:13" ht="12.75">
      <c r="A291" s="87">
        <v>24.4</v>
      </c>
      <c r="B291" s="87"/>
      <c r="C291" s="86">
        <f t="shared" si="21"/>
        <v>9.822869518993837</v>
      </c>
      <c r="D291" s="87">
        <f t="shared" si="22"/>
        <v>24.4</v>
      </c>
      <c r="E291" s="87">
        <f t="shared" si="23"/>
        <v>2.284388260231125</v>
      </c>
      <c r="F291" s="87"/>
      <c r="G291" s="87"/>
      <c r="H291" s="87">
        <f t="shared" si="24"/>
        <v>24.4</v>
      </c>
      <c r="I291" s="87"/>
      <c r="J291" s="87">
        <f t="shared" si="25"/>
        <v>22.43924781097168</v>
      </c>
      <c r="K291" s="87">
        <f t="shared" si="26"/>
        <v>24.4</v>
      </c>
      <c r="L291" s="87">
        <f t="shared" si="27"/>
        <v>11.627906976744184</v>
      </c>
      <c r="M291" s="87"/>
    </row>
    <row r="292" spans="1:13" ht="12.75">
      <c r="A292" s="87">
        <v>24.5</v>
      </c>
      <c r="B292" s="87"/>
      <c r="C292" s="86">
        <f t="shared" si="21"/>
        <v>9.876880900961456</v>
      </c>
      <c r="D292" s="87">
        <f t="shared" si="22"/>
        <v>24.5</v>
      </c>
      <c r="E292" s="87">
        <f t="shared" si="23"/>
        <v>2.2969490467352225</v>
      </c>
      <c r="F292" s="87"/>
      <c r="G292" s="87"/>
      <c r="H292" s="87">
        <f t="shared" si="24"/>
        <v>24.5</v>
      </c>
      <c r="I292" s="87"/>
      <c r="J292" s="87">
        <f t="shared" si="25"/>
        <v>22.686692170180745</v>
      </c>
      <c r="K292" s="87">
        <f t="shared" si="26"/>
        <v>24.5</v>
      </c>
      <c r="L292" s="87">
        <f t="shared" si="27"/>
        <v>11.627906976744184</v>
      </c>
      <c r="M292" s="87"/>
    </row>
    <row r="293" spans="1:13" ht="12.75">
      <c r="A293" s="87">
        <v>24.6</v>
      </c>
      <c r="B293" s="87"/>
      <c r="C293" s="86">
        <f t="shared" si="21"/>
        <v>9.92114499798551</v>
      </c>
      <c r="D293" s="87">
        <f t="shared" si="22"/>
        <v>24.6</v>
      </c>
      <c r="E293" s="87">
        <f t="shared" si="23"/>
        <v>2.3072430227873277</v>
      </c>
      <c r="F293" s="87"/>
      <c r="G293" s="87"/>
      <c r="H293" s="87">
        <f t="shared" si="24"/>
        <v>24.6</v>
      </c>
      <c r="I293" s="87"/>
      <c r="J293" s="87">
        <f t="shared" si="25"/>
        <v>22.890492574663465</v>
      </c>
      <c r="K293" s="87">
        <f t="shared" si="26"/>
        <v>24.6</v>
      </c>
      <c r="L293" s="87">
        <f t="shared" si="27"/>
        <v>11.627906976744184</v>
      </c>
      <c r="M293" s="87"/>
    </row>
    <row r="294" spans="1:13" ht="12.75">
      <c r="A294" s="87">
        <v>24.7</v>
      </c>
      <c r="B294" s="87"/>
      <c r="C294" s="86">
        <f t="shared" si="21"/>
        <v>9.95561812676447</v>
      </c>
      <c r="D294" s="87">
        <f t="shared" si="22"/>
        <v>24.7</v>
      </c>
      <c r="E294" s="87">
        <f t="shared" si="23"/>
        <v>2.3152600294801093</v>
      </c>
      <c r="F294" s="87"/>
      <c r="G294" s="87"/>
      <c r="H294" s="87">
        <f t="shared" si="24"/>
        <v>24.7</v>
      </c>
      <c r="I294" s="87"/>
      <c r="J294" s="87">
        <f t="shared" si="25"/>
        <v>23.04984471766542</v>
      </c>
      <c r="K294" s="87">
        <f t="shared" si="26"/>
        <v>24.7</v>
      </c>
      <c r="L294" s="87">
        <f t="shared" si="27"/>
        <v>11.627906976744184</v>
      </c>
      <c r="M294" s="87"/>
    </row>
    <row r="295" spans="1:13" ht="12.75">
      <c r="A295" s="87">
        <v>24.8</v>
      </c>
      <c r="B295" s="87"/>
      <c r="C295" s="86">
        <f t="shared" si="21"/>
        <v>9.980266266496386</v>
      </c>
      <c r="D295" s="87">
        <f t="shared" si="22"/>
        <v>24.8</v>
      </c>
      <c r="E295" s="87">
        <f t="shared" si="23"/>
        <v>2.3209921549991597</v>
      </c>
      <c r="F295" s="87"/>
      <c r="G295" s="87"/>
      <c r="H295" s="87">
        <f t="shared" si="24"/>
        <v>24.8</v>
      </c>
      <c r="I295" s="87"/>
      <c r="J295" s="87">
        <f t="shared" si="25"/>
        <v>23.164119709340866</v>
      </c>
      <c r="K295" s="87">
        <f t="shared" si="26"/>
        <v>24.8</v>
      </c>
      <c r="L295" s="87">
        <f t="shared" si="27"/>
        <v>11.627906976744184</v>
      </c>
      <c r="M295" s="87"/>
    </row>
    <row r="296" spans="1:13" ht="12.75">
      <c r="A296" s="87">
        <v>24.9</v>
      </c>
      <c r="B296" s="87"/>
      <c r="C296" s="86">
        <f t="shared" si="21"/>
        <v>9.995065092453267</v>
      </c>
      <c r="D296" s="87">
        <f t="shared" si="22"/>
        <v>24.9</v>
      </c>
      <c r="E296" s="87">
        <f t="shared" si="23"/>
        <v>2.324433742430992</v>
      </c>
      <c r="F296" s="87"/>
      <c r="G296" s="87"/>
      <c r="H296" s="87">
        <f t="shared" si="24"/>
        <v>24.9</v>
      </c>
      <c r="I296" s="87"/>
      <c r="J296" s="87">
        <f t="shared" si="25"/>
        <v>23.23286655869252</v>
      </c>
      <c r="K296" s="87">
        <f t="shared" si="26"/>
        <v>24.9</v>
      </c>
      <c r="L296" s="87">
        <f t="shared" si="27"/>
        <v>11.627906976744184</v>
      </c>
      <c r="M296" s="87"/>
    </row>
    <row r="297" spans="1:13" ht="12.75">
      <c r="A297" s="87">
        <v>25</v>
      </c>
      <c r="B297" s="87"/>
      <c r="C297" s="86">
        <f t="shared" si="21"/>
        <v>9.99999999998665</v>
      </c>
      <c r="D297" s="87">
        <f t="shared" si="22"/>
        <v>25</v>
      </c>
      <c r="E297" s="87">
        <f t="shared" si="23"/>
        <v>2.3255813953457327</v>
      </c>
      <c r="F297" s="87"/>
      <c r="G297" s="87"/>
      <c r="H297" s="87">
        <f t="shared" si="24"/>
        <v>25</v>
      </c>
      <c r="I297" s="87"/>
      <c r="J297" s="87">
        <f t="shared" si="25"/>
        <v>23.25581395342628</v>
      </c>
      <c r="K297" s="87">
        <f t="shared" si="26"/>
        <v>25</v>
      </c>
      <c r="L297" s="87">
        <f t="shared" si="27"/>
        <v>11.627906976744184</v>
      </c>
      <c r="M297" s="87"/>
    </row>
    <row r="298" spans="1:13" ht="12.75">
      <c r="A298" s="87">
        <v>25.1</v>
      </c>
      <c r="B298" s="87"/>
      <c r="C298" s="86">
        <f t="shared" si="21"/>
        <v>9.99506611894063</v>
      </c>
      <c r="D298" s="87">
        <f t="shared" si="22"/>
        <v>25.1</v>
      </c>
      <c r="E298" s="87">
        <f t="shared" si="23"/>
        <v>2.324433981148984</v>
      </c>
      <c r="F298" s="87"/>
      <c r="G298" s="87"/>
      <c r="H298" s="87">
        <f t="shared" si="24"/>
        <v>25.1</v>
      </c>
      <c r="I298" s="87"/>
      <c r="J298" s="87">
        <f t="shared" si="25"/>
        <v>23.23287133069649</v>
      </c>
      <c r="K298" s="87">
        <f t="shared" si="26"/>
        <v>25.1</v>
      </c>
      <c r="L298" s="87">
        <f t="shared" si="27"/>
        <v>11.627906976744184</v>
      </c>
      <c r="M298" s="87"/>
    </row>
    <row r="299" spans="1:13" ht="12.75">
      <c r="A299" s="87">
        <v>25.2</v>
      </c>
      <c r="B299" s="87"/>
      <c r="C299" s="86">
        <f t="shared" si="21"/>
        <v>9.980268318458094</v>
      </c>
      <c r="D299" s="87">
        <f t="shared" si="22"/>
        <v>25.2</v>
      </c>
      <c r="E299" s="87">
        <f t="shared" si="23"/>
        <v>2.320992632199557</v>
      </c>
      <c r="F299" s="87"/>
      <c r="G299" s="87"/>
      <c r="H299" s="87">
        <f t="shared" si="24"/>
        <v>25.2</v>
      </c>
      <c r="I299" s="87"/>
      <c r="J299" s="87">
        <f t="shared" si="25"/>
        <v>23.164129234515897</v>
      </c>
      <c r="K299" s="87">
        <f t="shared" si="26"/>
        <v>25.2</v>
      </c>
      <c r="L299" s="87">
        <f t="shared" si="27"/>
        <v>11.627906976744184</v>
      </c>
      <c r="M299" s="87"/>
    </row>
    <row r="300" spans="1:13" ht="12.75">
      <c r="A300" s="87">
        <v>25.3</v>
      </c>
      <c r="B300" s="87"/>
      <c r="C300" s="86">
        <f t="shared" si="21"/>
        <v>9.955621202175486</v>
      </c>
      <c r="D300" s="87">
        <f t="shared" si="22"/>
        <v>25.3</v>
      </c>
      <c r="E300" s="87">
        <f t="shared" si="23"/>
        <v>2.3152607446919737</v>
      </c>
      <c r="F300" s="87"/>
      <c r="G300" s="87"/>
      <c r="H300" s="87">
        <f t="shared" si="24"/>
        <v>25.3</v>
      </c>
      <c r="I300" s="87"/>
      <c r="J300" s="87">
        <f t="shared" si="25"/>
        <v>23.049858958420018</v>
      </c>
      <c r="K300" s="87">
        <f t="shared" si="26"/>
        <v>25.3</v>
      </c>
      <c r="L300" s="87">
        <f t="shared" si="27"/>
        <v>11.627906976744184</v>
      </c>
      <c r="M300" s="87"/>
    </row>
    <row r="301" spans="1:13" ht="12.75">
      <c r="A301" s="87">
        <v>25.4</v>
      </c>
      <c r="B301" s="87"/>
      <c r="C301" s="86">
        <f t="shared" si="21"/>
        <v>9.921149093810772</v>
      </c>
      <c r="D301" s="87">
        <f t="shared" si="22"/>
        <v>25.4</v>
      </c>
      <c r="E301" s="87">
        <f t="shared" si="23"/>
        <v>2.307243975304831</v>
      </c>
      <c r="F301" s="87"/>
      <c r="G301" s="87"/>
      <c r="H301" s="87">
        <f t="shared" si="24"/>
        <v>25.4</v>
      </c>
      <c r="I301" s="87"/>
      <c r="J301" s="87">
        <f t="shared" si="25"/>
        <v>22.890511474795886</v>
      </c>
      <c r="K301" s="87">
        <f t="shared" si="26"/>
        <v>25.4</v>
      </c>
      <c r="L301" s="87">
        <f t="shared" si="27"/>
        <v>11.627906976744184</v>
      </c>
      <c r="M301" s="87"/>
    </row>
    <row r="302" spans="1:13" ht="12.75">
      <c r="A302" s="87">
        <v>25.5</v>
      </c>
      <c r="B302" s="87"/>
      <c r="C302" s="86">
        <f t="shared" si="21"/>
        <v>9.876886013158886</v>
      </c>
      <c r="D302" s="87">
        <f t="shared" si="22"/>
        <v>25.5</v>
      </c>
      <c r="E302" s="87">
        <f t="shared" si="23"/>
        <v>2.2969502356183455</v>
      </c>
      <c r="F302" s="87"/>
      <c r="G302" s="87"/>
      <c r="H302" s="87">
        <f t="shared" si="24"/>
        <v>25.5</v>
      </c>
      <c r="I302" s="87"/>
      <c r="J302" s="87">
        <f t="shared" si="25"/>
        <v>22.686715655100848</v>
      </c>
      <c r="K302" s="87">
        <f t="shared" si="26"/>
        <v>25.5</v>
      </c>
      <c r="L302" s="87">
        <f t="shared" si="27"/>
        <v>11.627906976744184</v>
      </c>
      <c r="M302" s="87"/>
    </row>
    <row r="303" spans="1:13" ht="12.75">
      <c r="A303" s="87">
        <v>25.6</v>
      </c>
      <c r="B303" s="87"/>
      <c r="C303" s="86">
        <f t="shared" si="21"/>
        <v>9.822875642518312</v>
      </c>
      <c r="D303" s="87">
        <f t="shared" si="22"/>
        <v>25.6</v>
      </c>
      <c r="E303" s="87">
        <f t="shared" si="23"/>
        <v>2.2843896843065843</v>
      </c>
      <c r="F303" s="87"/>
      <c r="G303" s="87"/>
      <c r="H303" s="87">
        <f t="shared" si="24"/>
        <v>25.6</v>
      </c>
      <c r="I303" s="87"/>
      <c r="J303" s="87">
        <f t="shared" si="25"/>
        <v>22.439275787995243</v>
      </c>
      <c r="K303" s="87">
        <f t="shared" si="26"/>
        <v>25.6</v>
      </c>
      <c r="L303" s="87">
        <f t="shared" si="27"/>
        <v>11.627906976744184</v>
      </c>
      <c r="M303" s="87"/>
    </row>
    <row r="304" spans="1:13" ht="12.75">
      <c r="A304" s="87">
        <v>25.7</v>
      </c>
      <c r="B304" s="87"/>
      <c r="C304" s="86">
        <f aca="true" t="shared" si="28" ref="C304:C367">$A$12*SIN(2*3.141592*$D$12*A304/1000)</f>
        <v>9.759171283581948</v>
      </c>
      <c r="D304" s="87">
        <f aca="true" t="shared" si="29" ref="D304:D367">A304*$A$43</f>
        <v>25.7</v>
      </c>
      <c r="E304" s="87">
        <f aca="true" t="shared" si="30" ref="E304:E367">C304/$C$12*$A$43</f>
        <v>2.269574717112081</v>
      </c>
      <c r="F304" s="87"/>
      <c r="G304" s="87"/>
      <c r="H304" s="87">
        <f aca="true" t="shared" si="31" ref="H304:H367">A304*$C$43</f>
        <v>25.7</v>
      </c>
      <c r="I304" s="87"/>
      <c r="J304" s="87">
        <f aca="true" t="shared" si="32" ref="J304:J367">C304*C304/$C$12*$C$43</f>
        <v>22.14916840518384</v>
      </c>
      <c r="K304" s="87">
        <f aca="true" t="shared" si="33" ref="K304:K367">A304*$D$43</f>
        <v>25.7</v>
      </c>
      <c r="L304" s="87">
        <f aca="true" t="shared" si="34" ref="L304:L367">$D$6*$D$2*$D$43</f>
        <v>11.627906976744184</v>
      </c>
      <c r="M304" s="87"/>
    </row>
    <row r="305" spans="1:13" ht="12.75">
      <c r="A305" s="87">
        <v>25.8</v>
      </c>
      <c r="B305" s="87"/>
      <c r="C305" s="86">
        <f t="shared" si="28"/>
        <v>9.685835804834777</v>
      </c>
      <c r="D305" s="87">
        <f t="shared" si="29"/>
        <v>25.8</v>
      </c>
      <c r="E305" s="87">
        <f t="shared" si="30"/>
        <v>2.252519954612739</v>
      </c>
      <c r="F305" s="87"/>
      <c r="G305" s="87"/>
      <c r="H305" s="87">
        <f t="shared" si="31"/>
        <v>25.8</v>
      </c>
      <c r="I305" s="87"/>
      <c r="J305" s="87">
        <f t="shared" si="32"/>
        <v>21.817538427492874</v>
      </c>
      <c r="K305" s="87">
        <f t="shared" si="33"/>
        <v>25.8</v>
      </c>
      <c r="L305" s="87">
        <f t="shared" si="34"/>
        <v>11.627906976744184</v>
      </c>
      <c r="M305" s="87"/>
    </row>
    <row r="306" spans="1:13" ht="12.75">
      <c r="A306" s="87">
        <v>25.9</v>
      </c>
      <c r="B306" s="87"/>
      <c r="C306" s="86">
        <f t="shared" si="28"/>
        <v>9.60294157951032</v>
      </c>
      <c r="D306" s="87">
        <f t="shared" si="29"/>
        <v>25.9</v>
      </c>
      <c r="E306" s="87">
        <f t="shared" si="30"/>
        <v>2.233242227793098</v>
      </c>
      <c r="F306" s="87"/>
      <c r="G306" s="87"/>
      <c r="H306" s="87">
        <f t="shared" si="31"/>
        <v>25.9</v>
      </c>
      <c r="I306" s="87"/>
      <c r="J306" s="87">
        <f t="shared" si="32"/>
        <v>21.4456946463926</v>
      </c>
      <c r="K306" s="87">
        <f t="shared" si="33"/>
        <v>25.9</v>
      </c>
      <c r="L306" s="87">
        <f t="shared" si="34"/>
        <v>11.627906976744184</v>
      </c>
      <c r="M306" s="87"/>
    </row>
    <row r="307" spans="1:13" ht="12.75">
      <c r="A307" s="87">
        <v>26</v>
      </c>
      <c r="B307" s="87"/>
      <c r="C307" s="86">
        <f t="shared" si="28"/>
        <v>9.510570414166997</v>
      </c>
      <c r="D307" s="87">
        <f t="shared" si="29"/>
        <v>26</v>
      </c>
      <c r="E307" s="87">
        <f t="shared" si="30"/>
        <v>2.2117605614341853</v>
      </c>
      <c r="F307" s="87"/>
      <c r="G307" s="87"/>
      <c r="H307" s="87">
        <f t="shared" si="31"/>
        <v>26</v>
      </c>
      <c r="I307" s="87"/>
      <c r="J307" s="87">
        <f t="shared" si="32"/>
        <v>21.03510455879735</v>
      </c>
      <c r="K307" s="87">
        <f t="shared" si="33"/>
        <v>26</v>
      </c>
      <c r="L307" s="87">
        <f t="shared" si="34"/>
        <v>11.627906976744184</v>
      </c>
      <c r="M307" s="87"/>
    </row>
    <row r="308" spans="1:13" ht="12.75">
      <c r="A308" s="87">
        <v>26.1</v>
      </c>
      <c r="B308" s="87"/>
      <c r="C308" s="86">
        <f t="shared" si="28"/>
        <v>9.408813467954953</v>
      </c>
      <c r="D308" s="87">
        <f t="shared" si="29"/>
        <v>26.1</v>
      </c>
      <c r="E308" s="87">
        <f t="shared" si="30"/>
        <v>2.1880961553383615</v>
      </c>
      <c r="F308" s="87"/>
      <c r="G308" s="87"/>
      <c r="H308" s="87">
        <f t="shared" si="31"/>
        <v>26.1</v>
      </c>
      <c r="I308" s="87"/>
      <c r="J308" s="87">
        <f t="shared" si="32"/>
        <v>20.587388575528028</v>
      </c>
      <c r="K308" s="87">
        <f t="shared" si="33"/>
        <v>26.1</v>
      </c>
      <c r="L308" s="87">
        <f t="shared" si="34"/>
        <v>11.627906976744184</v>
      </c>
      <c r="M308" s="87"/>
    </row>
    <row r="309" spans="1:13" ht="12.75">
      <c r="A309" s="87">
        <v>26.2</v>
      </c>
      <c r="B309" s="87"/>
      <c r="C309" s="86">
        <f t="shared" si="28"/>
        <v>9.29777116265308</v>
      </c>
      <c r="D309" s="87">
        <f t="shared" si="29"/>
        <v>26.2</v>
      </c>
      <c r="E309" s="87">
        <f t="shared" si="30"/>
        <v>2.162272363407693</v>
      </c>
      <c r="F309" s="87"/>
      <c r="G309" s="87"/>
      <c r="H309" s="87">
        <f t="shared" si="31"/>
        <v>26.2</v>
      </c>
      <c r="I309" s="87"/>
      <c r="J309" s="87">
        <f t="shared" si="32"/>
        <v>20.104313626293767</v>
      </c>
      <c r="K309" s="87">
        <f t="shared" si="33"/>
        <v>26.2</v>
      </c>
      <c r="L309" s="87">
        <f t="shared" si="34"/>
        <v>11.627906976744184</v>
      </c>
      <c r="M309" s="87"/>
    </row>
    <row r="310" spans="1:13" ht="12.75">
      <c r="A310" s="87">
        <v>26.3</v>
      </c>
      <c r="B310" s="87"/>
      <c r="C310" s="86">
        <f t="shared" si="28"/>
        <v>9.177553083564794</v>
      </c>
      <c r="D310" s="87">
        <f t="shared" si="29"/>
        <v>26.3</v>
      </c>
      <c r="E310" s="87">
        <f t="shared" si="30"/>
        <v>2.134314670596464</v>
      </c>
      <c r="F310" s="87"/>
      <c r="G310" s="87"/>
      <c r="H310" s="87">
        <f t="shared" si="31"/>
        <v>26.3</v>
      </c>
      <c r="I310" s="87"/>
      <c r="J310" s="87">
        <f t="shared" si="32"/>
        <v>19.587786186430154</v>
      </c>
      <c r="K310" s="87">
        <f t="shared" si="33"/>
        <v>26.3</v>
      </c>
      <c r="L310" s="87">
        <f t="shared" si="34"/>
        <v>11.627906976744184</v>
      </c>
      <c r="M310" s="87"/>
    </row>
    <row r="311" spans="1:13" ht="12.75">
      <c r="A311" s="87">
        <v>26.4</v>
      </c>
      <c r="B311" s="87"/>
      <c r="C311" s="86">
        <f t="shared" si="28"/>
        <v>9.048277871370706</v>
      </c>
      <c r="D311" s="87">
        <f t="shared" si="29"/>
        <v>26.4</v>
      </c>
      <c r="E311" s="87">
        <f t="shared" si="30"/>
        <v>2.1042506677606294</v>
      </c>
      <c r="F311" s="87"/>
      <c r="G311" s="87"/>
      <c r="H311" s="87">
        <f t="shared" si="31"/>
        <v>26.4</v>
      </c>
      <c r="I311" s="87"/>
      <c r="J311" s="87">
        <f t="shared" si="32"/>
        <v>19.039844752915535</v>
      </c>
      <c r="K311" s="87">
        <f t="shared" si="33"/>
        <v>26.4</v>
      </c>
      <c r="L311" s="87">
        <f t="shared" si="34"/>
        <v>11.627906976744184</v>
      </c>
      <c r="M311" s="87"/>
    </row>
    <row r="312" spans="1:13" ht="12.75">
      <c r="A312" s="87">
        <v>26.5</v>
      </c>
      <c r="B312" s="87"/>
      <c r="C312" s="86">
        <f t="shared" si="28"/>
        <v>8.910073105044571</v>
      </c>
      <c r="D312" s="87">
        <f t="shared" si="29"/>
        <v>26.5</v>
      </c>
      <c r="E312" s="87">
        <f t="shared" si="30"/>
        <v>2.07211002442897</v>
      </c>
      <c r="F312" s="87"/>
      <c r="G312" s="87"/>
      <c r="H312" s="87">
        <f t="shared" si="31"/>
        <v>26.5</v>
      </c>
      <c r="I312" s="87"/>
      <c r="J312" s="87">
        <f t="shared" si="32"/>
        <v>18.462651799357815</v>
      </c>
      <c r="K312" s="87">
        <f t="shared" si="33"/>
        <v>26.5</v>
      </c>
      <c r="L312" s="87">
        <f t="shared" si="34"/>
        <v>11.627906976744184</v>
      </c>
      <c r="M312" s="87"/>
    </row>
    <row r="313" spans="1:13" ht="12.75">
      <c r="A313" s="87">
        <v>26.6</v>
      </c>
      <c r="B313" s="87"/>
      <c r="C313" s="86">
        <f t="shared" si="28"/>
        <v>8.76307517594835</v>
      </c>
      <c r="D313" s="87">
        <f t="shared" si="29"/>
        <v>26.6</v>
      </c>
      <c r="E313" s="87">
        <f t="shared" si="30"/>
        <v>2.037924459522872</v>
      </c>
      <c r="F313" s="87"/>
      <c r="G313" s="87"/>
      <c r="H313" s="87">
        <f t="shared" si="31"/>
        <v>26.6</v>
      </c>
      <c r="I313" s="87"/>
      <c r="J313" s="87">
        <f t="shared" si="32"/>
        <v>17.85848524170284</v>
      </c>
      <c r="K313" s="87">
        <f t="shared" si="33"/>
        <v>26.6</v>
      </c>
      <c r="L313" s="87">
        <f t="shared" si="34"/>
        <v>11.627906976744184</v>
      </c>
      <c r="M313" s="87"/>
    </row>
    <row r="314" spans="1:13" ht="12.75">
      <c r="A314" s="87">
        <v>26.7</v>
      </c>
      <c r="B314" s="87"/>
      <c r="C314" s="86">
        <f t="shared" si="28"/>
        <v>8.60742915323044</v>
      </c>
      <c r="D314" s="87">
        <f t="shared" si="29"/>
        <v>26.7</v>
      </c>
      <c r="E314" s="87">
        <f t="shared" si="30"/>
        <v>2.001727710053591</v>
      </c>
      <c r="F314" s="87"/>
      <c r="G314" s="87"/>
      <c r="H314" s="87">
        <f t="shared" si="31"/>
        <v>26.7</v>
      </c>
      <c r="I314" s="87"/>
      <c r="J314" s="87">
        <f t="shared" si="32"/>
        <v>17.229729448344486</v>
      </c>
      <c r="K314" s="87">
        <f t="shared" si="33"/>
        <v>26.7</v>
      </c>
      <c r="L314" s="87">
        <f t="shared" si="34"/>
        <v>11.627906976744184</v>
      </c>
      <c r="M314" s="87"/>
    </row>
    <row r="315" spans="1:13" ht="12.75">
      <c r="A315" s="87">
        <v>26.8</v>
      </c>
      <c r="B315" s="87"/>
      <c r="C315" s="86">
        <f t="shared" si="28"/>
        <v>8.443288640659965</v>
      </c>
      <c r="D315" s="87">
        <f t="shared" si="29"/>
        <v>26.8</v>
      </c>
      <c r="E315" s="87">
        <f t="shared" si="30"/>
        <v>1.9635554978278988</v>
      </c>
      <c r="F315" s="87"/>
      <c r="G315" s="87"/>
      <c r="H315" s="87">
        <f t="shared" si="31"/>
        <v>26.8</v>
      </c>
      <c r="I315" s="87"/>
      <c r="J315" s="87">
        <f t="shared" si="32"/>
        <v>16.578865830115724</v>
      </c>
      <c r="K315" s="87">
        <f t="shared" si="33"/>
        <v>26.8</v>
      </c>
      <c r="L315" s="87">
        <f t="shared" si="34"/>
        <v>11.627906976744184</v>
      </c>
      <c r="M315" s="87"/>
    </row>
    <row r="316" spans="1:13" ht="12.75">
      <c r="A316" s="87">
        <v>26.9</v>
      </c>
      <c r="B316" s="87"/>
      <c r="C316" s="86">
        <f t="shared" si="28"/>
        <v>8.270815625038521</v>
      </c>
      <c r="D316" s="87">
        <f t="shared" si="29"/>
        <v>26.9</v>
      </c>
      <c r="E316" s="87">
        <f t="shared" si="30"/>
        <v>1.923445494195005</v>
      </c>
      <c r="F316" s="87"/>
      <c r="G316" s="87"/>
      <c r="H316" s="87">
        <f t="shared" si="31"/>
        <v>26.9</v>
      </c>
      <c r="I316" s="87"/>
      <c r="J316" s="87">
        <f t="shared" si="32"/>
        <v>15.908463047297987</v>
      </c>
      <c r="K316" s="87">
        <f t="shared" si="33"/>
        <v>26.9</v>
      </c>
      <c r="L316" s="87">
        <f t="shared" si="34"/>
        <v>11.627906976744184</v>
      </c>
      <c r="M316" s="87"/>
    </row>
    <row r="317" spans="1:13" ht="12.75">
      <c r="A317" s="87">
        <v>27</v>
      </c>
      <c r="B317" s="87"/>
      <c r="C317" s="86">
        <f t="shared" si="28"/>
        <v>8.0901803163388</v>
      </c>
      <c r="D317" s="87">
        <f t="shared" si="29"/>
        <v>27</v>
      </c>
      <c r="E317" s="87">
        <f t="shared" si="30"/>
        <v>1.8814372828694885</v>
      </c>
      <c r="F317" s="87"/>
      <c r="G317" s="87"/>
      <c r="H317" s="87">
        <f t="shared" si="31"/>
        <v>27</v>
      </c>
      <c r="I317" s="87"/>
      <c r="J317" s="87">
        <f t="shared" si="32"/>
        <v>15.221166872296692</v>
      </c>
      <c r="K317" s="87">
        <f t="shared" si="33"/>
        <v>27</v>
      </c>
      <c r="L317" s="87">
        <f t="shared" si="34"/>
        <v>11.627906976744184</v>
      </c>
      <c r="M317" s="87"/>
    </row>
    <row r="318" spans="1:13" ht="12.75">
      <c r="A318" s="87">
        <v>27.1</v>
      </c>
      <c r="B318" s="87"/>
      <c r="C318" s="86">
        <f t="shared" si="28"/>
        <v>7.901560979727929</v>
      </c>
      <c r="D318" s="87">
        <f t="shared" si="29"/>
        <v>27.1</v>
      </c>
      <c r="E318" s="87">
        <f t="shared" si="30"/>
        <v>1.8375723208669603</v>
      </c>
      <c r="F318" s="87"/>
      <c r="G318" s="87"/>
      <c r="H318" s="87">
        <f t="shared" si="31"/>
        <v>27.1</v>
      </c>
      <c r="I318" s="87"/>
      <c r="J318" s="87">
        <f t="shared" si="32"/>
        <v>14.519689747990462</v>
      </c>
      <c r="K318" s="87">
        <f t="shared" si="33"/>
        <v>27.1</v>
      </c>
      <c r="L318" s="87">
        <f t="shared" si="34"/>
        <v>11.627906976744184</v>
      </c>
      <c r="M318" s="87"/>
    </row>
    <row r="319" spans="1:13" ht="12.75">
      <c r="A319" s="87">
        <v>27.2</v>
      </c>
      <c r="B319" s="87"/>
      <c r="C319" s="86">
        <f t="shared" si="28"/>
        <v>7.7051437596414445</v>
      </c>
      <c r="D319" s="87">
        <f t="shared" si="29"/>
        <v>27.2</v>
      </c>
      <c r="E319" s="87">
        <f t="shared" si="30"/>
        <v>1.7918938975910337</v>
      </c>
      <c r="F319" s="87"/>
      <c r="G319" s="87"/>
      <c r="H319" s="87">
        <f t="shared" si="31"/>
        <v>27.2</v>
      </c>
      <c r="I319" s="87"/>
      <c r="J319" s="87">
        <f t="shared" si="32"/>
        <v>13.806800082963138</v>
      </c>
      <c r="K319" s="87">
        <f t="shared" si="33"/>
        <v>27.2</v>
      </c>
      <c r="L319" s="87">
        <f t="shared" si="34"/>
        <v>11.627906976744184</v>
      </c>
      <c r="M319" s="87"/>
    </row>
    <row r="320" spans="1:13" ht="12.75">
      <c r="A320" s="87">
        <v>27.3</v>
      </c>
      <c r="B320" s="87"/>
      <c r="C320" s="86">
        <f t="shared" si="28"/>
        <v>7.501122496081168</v>
      </c>
      <c r="D320" s="87">
        <f t="shared" si="29"/>
        <v>27.3</v>
      </c>
      <c r="E320" s="87">
        <f t="shared" si="30"/>
        <v>1.7444470921118995</v>
      </c>
      <c r="F320" s="87"/>
      <c r="G320" s="87"/>
      <c r="H320" s="87">
        <f t="shared" si="31"/>
        <v>27.3</v>
      </c>
      <c r="I320" s="87"/>
      <c r="J320" s="87">
        <f t="shared" si="32"/>
        <v>13.085311325863948</v>
      </c>
      <c r="K320" s="87">
        <f t="shared" si="33"/>
        <v>27.3</v>
      </c>
      <c r="L320" s="87">
        <f t="shared" si="34"/>
        <v>11.627906976744184</v>
      </c>
      <c r="M320" s="87"/>
    </row>
    <row r="321" spans="1:13" ht="12.75">
      <c r="A321" s="87">
        <v>27.4</v>
      </c>
      <c r="B321" s="87"/>
      <c r="C321" s="86">
        <f t="shared" si="28"/>
        <v>7.289698533318665</v>
      </c>
      <c r="D321" s="87">
        <f t="shared" si="29"/>
        <v>27.4</v>
      </c>
      <c r="E321" s="87">
        <f t="shared" si="30"/>
        <v>1.6952787286787594</v>
      </c>
      <c r="F321" s="87"/>
      <c r="G321" s="87"/>
      <c r="H321" s="87">
        <f t="shared" si="31"/>
        <v>27.4</v>
      </c>
      <c r="I321" s="87"/>
      <c r="J321" s="87">
        <f t="shared" si="32"/>
        <v>12.358070862015884</v>
      </c>
      <c r="K321" s="87">
        <f t="shared" si="33"/>
        <v>27.4</v>
      </c>
      <c r="L321" s="87">
        <f t="shared" si="34"/>
        <v>11.627906976744184</v>
      </c>
      <c r="M321" s="87"/>
    </row>
    <row r="322" spans="1:13" ht="12.75">
      <c r="A322" s="87">
        <v>27.5</v>
      </c>
      <c r="B322" s="87"/>
      <c r="C322" s="86">
        <f t="shared" si="28"/>
        <v>7.071080521192858</v>
      </c>
      <c r="D322" s="87">
        <f t="shared" si="29"/>
        <v>27.5</v>
      </c>
      <c r="E322" s="87">
        <f t="shared" si="30"/>
        <v>1.644437330509967</v>
      </c>
      <c r="F322" s="87"/>
      <c r="G322" s="87"/>
      <c r="H322" s="87">
        <f t="shared" si="31"/>
        <v>27.5</v>
      </c>
      <c r="I322" s="87"/>
      <c r="J322" s="87">
        <f t="shared" si="32"/>
        <v>11.62794877609141</v>
      </c>
      <c r="K322" s="87">
        <f t="shared" si="33"/>
        <v>27.5</v>
      </c>
      <c r="L322" s="87">
        <f t="shared" si="34"/>
        <v>11.627906976744184</v>
      </c>
      <c r="M322" s="87"/>
    </row>
    <row r="323" spans="1:13" ht="12.75">
      <c r="A323" s="87">
        <v>27.6</v>
      </c>
      <c r="B323" s="87"/>
      <c r="C323" s="86">
        <f t="shared" si="28"/>
        <v>6.845484209197896</v>
      </c>
      <c r="D323" s="87">
        <f t="shared" si="29"/>
        <v>27.6</v>
      </c>
      <c r="E323" s="87">
        <f t="shared" si="30"/>
        <v>1.5919730719064875</v>
      </c>
      <c r="F323" s="87"/>
      <c r="G323" s="87"/>
      <c r="H323" s="87">
        <f t="shared" si="31"/>
        <v>27.6</v>
      </c>
      <c r="I323" s="87"/>
      <c r="J323" s="87">
        <f t="shared" si="32"/>
        <v>10.897826525204128</v>
      </c>
      <c r="K323" s="87">
        <f t="shared" si="33"/>
        <v>27.6</v>
      </c>
      <c r="L323" s="87">
        <f t="shared" si="34"/>
        <v>11.627906976744184</v>
      </c>
      <c r="M323" s="87"/>
    </row>
    <row r="324" spans="1:13" ht="12.75">
      <c r="A324" s="87">
        <v>27.7</v>
      </c>
      <c r="B324" s="87"/>
      <c r="C324" s="86">
        <f t="shared" si="28"/>
        <v>6.613132233564488</v>
      </c>
      <c r="D324" s="87">
        <f t="shared" si="29"/>
        <v>27.7</v>
      </c>
      <c r="E324" s="87">
        <f t="shared" si="30"/>
        <v>1.5379377287359275</v>
      </c>
      <c r="F324" s="87"/>
      <c r="G324" s="87"/>
      <c r="H324" s="87">
        <f t="shared" si="31"/>
        <v>27.7</v>
      </c>
      <c r="I324" s="87"/>
      <c r="J324" s="87">
        <f t="shared" si="32"/>
        <v>10.17058556711852</v>
      </c>
      <c r="K324" s="87">
        <f t="shared" si="33"/>
        <v>27.7</v>
      </c>
      <c r="L324" s="87">
        <f t="shared" si="34"/>
        <v>11.627906976744184</v>
      </c>
      <c r="M324" s="87"/>
    </row>
    <row r="325" spans="1:13" ht="12.75">
      <c r="A325" s="87">
        <v>27.8</v>
      </c>
      <c r="B325" s="87"/>
      <c r="C325" s="86">
        <f t="shared" si="28"/>
        <v>6.3742538975450005</v>
      </c>
      <c r="D325" s="87">
        <f t="shared" si="29"/>
        <v>27.8</v>
      </c>
      <c r="E325" s="87">
        <f t="shared" si="30"/>
        <v>1.4823846273360466</v>
      </c>
      <c r="F325" s="87"/>
      <c r="G325" s="87"/>
      <c r="H325" s="87">
        <f t="shared" si="31"/>
        <v>27.8</v>
      </c>
      <c r="I325" s="87"/>
      <c r="J325" s="87">
        <f t="shared" si="32"/>
        <v>9.449095988457588</v>
      </c>
      <c r="K325" s="87">
        <f t="shared" si="33"/>
        <v>27.8</v>
      </c>
      <c r="L325" s="87">
        <f t="shared" si="34"/>
        <v>11.627906976744184</v>
      </c>
      <c r="M325" s="87"/>
    </row>
    <row r="326" spans="1:13" ht="12.75">
      <c r="A326" s="87">
        <v>27.9</v>
      </c>
      <c r="B326" s="87"/>
      <c r="C326" s="86">
        <f t="shared" si="28"/>
        <v>6.129084945118887</v>
      </c>
      <c r="D326" s="87">
        <f t="shared" si="29"/>
        <v>27.9</v>
      </c>
      <c r="E326" s="87">
        <f t="shared" si="30"/>
        <v>1.4253685918881134</v>
      </c>
      <c r="F326" s="87"/>
      <c r="G326" s="87"/>
      <c r="H326" s="87">
        <f t="shared" si="31"/>
        <v>27.9</v>
      </c>
      <c r="I326" s="87"/>
      <c r="J326" s="87">
        <f t="shared" si="32"/>
        <v>8.736205177786742</v>
      </c>
      <c r="K326" s="87">
        <f t="shared" si="33"/>
        <v>27.9</v>
      </c>
      <c r="L326" s="87">
        <f t="shared" si="34"/>
        <v>11.627906976744184</v>
      </c>
      <c r="M326" s="87"/>
    </row>
    <row r="327" spans="1:13" ht="12.75">
      <c r="A327" s="87">
        <v>28</v>
      </c>
      <c r="B327" s="87"/>
      <c r="C327" s="86">
        <f t="shared" si="28"/>
        <v>5.877867328341891</v>
      </c>
      <c r="D327" s="87">
        <f t="shared" si="29"/>
        <v>28</v>
      </c>
      <c r="E327" s="87">
        <f t="shared" si="30"/>
        <v>1.3669458903120677</v>
      </c>
      <c r="F327" s="87"/>
      <c r="G327" s="87"/>
      <c r="H327" s="87">
        <f t="shared" si="31"/>
        <v>28</v>
      </c>
      <c r="I327" s="87"/>
      <c r="J327" s="87">
        <f t="shared" si="32"/>
        <v>8.03472658827652</v>
      </c>
      <c r="K327" s="87">
        <f t="shared" si="33"/>
        <v>28</v>
      </c>
      <c r="L327" s="87">
        <f t="shared" si="34"/>
        <v>11.627906976744184</v>
      </c>
      <c r="M327" s="87"/>
    </row>
    <row r="328" spans="1:13" ht="12.75">
      <c r="A328" s="87">
        <v>28.1</v>
      </c>
      <c r="B328" s="87"/>
      <c r="C328" s="86">
        <f t="shared" si="28"/>
        <v>5.620848968568765</v>
      </c>
      <c r="D328" s="87">
        <f t="shared" si="29"/>
        <v>28.1</v>
      </c>
      <c r="E328" s="87">
        <f t="shared" si="30"/>
        <v>1.3071741787369222</v>
      </c>
      <c r="F328" s="87"/>
      <c r="G328" s="87"/>
      <c r="H328" s="87">
        <f t="shared" si="31"/>
        <v>28.1</v>
      </c>
      <c r="I328" s="87"/>
      <c r="J328" s="87">
        <f t="shared" si="32"/>
        <v>7.347428634293152</v>
      </c>
      <c r="K328" s="87">
        <f t="shared" si="33"/>
        <v>28.1</v>
      </c>
      <c r="L328" s="87">
        <f t="shared" si="34"/>
        <v>11.627906976744184</v>
      </c>
      <c r="M328" s="87"/>
    </row>
    <row r="329" spans="1:13" ht="12.75">
      <c r="A329" s="87">
        <v>28.2</v>
      </c>
      <c r="B329" s="87"/>
      <c r="C329" s="86">
        <f t="shared" si="28"/>
        <v>5.358283511784876</v>
      </c>
      <c r="D329" s="87">
        <f t="shared" si="29"/>
        <v>28.2</v>
      </c>
      <c r="E329" s="87">
        <f t="shared" si="30"/>
        <v>1.246112444601134</v>
      </c>
      <c r="F329" s="87"/>
      <c r="G329" s="87"/>
      <c r="H329" s="87">
        <f t="shared" si="31"/>
        <v>28.2</v>
      </c>
      <c r="I329" s="87"/>
      <c r="J329" s="87">
        <f t="shared" si="32"/>
        <v>6.677023765736201</v>
      </c>
      <c r="K329" s="87">
        <f t="shared" si="33"/>
        <v>28.2</v>
      </c>
      <c r="L329" s="87">
        <f t="shared" si="34"/>
        <v>11.627906976744184</v>
      </c>
      <c r="M329" s="87"/>
    </row>
    <row r="330" spans="1:13" ht="12.75">
      <c r="A330" s="87">
        <v>28.3</v>
      </c>
      <c r="B330" s="87"/>
      <c r="C330" s="86">
        <f t="shared" si="28"/>
        <v>5.090430078288363</v>
      </c>
      <c r="D330" s="87">
        <f t="shared" si="29"/>
        <v>28.3</v>
      </c>
      <c r="E330" s="87">
        <f t="shared" si="30"/>
        <v>1.1838209484391542</v>
      </c>
      <c r="F330" s="87"/>
      <c r="G330" s="87"/>
      <c r="H330" s="87">
        <f t="shared" si="31"/>
        <v>28.3</v>
      </c>
      <c r="I330" s="87"/>
      <c r="J330" s="87">
        <f t="shared" si="32"/>
        <v>6.026157763242527</v>
      </c>
      <c r="K330" s="87">
        <f t="shared" si="33"/>
        <v>28.3</v>
      </c>
      <c r="L330" s="87">
        <f t="shared" si="34"/>
        <v>11.627906976744184</v>
      </c>
      <c r="M330" s="87"/>
    </row>
    <row r="331" spans="1:13" ht="12.75">
      <c r="A331" s="87">
        <v>28.4</v>
      </c>
      <c r="B331" s="87"/>
      <c r="C331" s="86">
        <f t="shared" si="28"/>
        <v>4.817553006969755</v>
      </c>
      <c r="D331" s="87">
        <f t="shared" si="29"/>
        <v>28.4</v>
      </c>
      <c r="E331" s="87">
        <f t="shared" si="30"/>
        <v>1.120361164411571</v>
      </c>
      <c r="F331" s="87"/>
      <c r="G331" s="87"/>
      <c r="H331" s="87">
        <f t="shared" si="31"/>
        <v>28.4</v>
      </c>
      <c r="I331" s="87"/>
      <c r="J331" s="87">
        <f t="shared" si="32"/>
        <v>5.3973992965030995</v>
      </c>
      <c r="K331" s="87">
        <f t="shared" si="33"/>
        <v>28.4</v>
      </c>
      <c r="L331" s="87">
        <f t="shared" si="34"/>
        <v>11.627906976744184</v>
      </c>
      <c r="M331" s="87"/>
    </row>
    <row r="332" spans="1:13" ht="12.75">
      <c r="A332" s="87">
        <v>28.5</v>
      </c>
      <c r="B332" s="87"/>
      <c r="C332" s="86">
        <f t="shared" si="28"/>
        <v>4.539921594441523</v>
      </c>
      <c r="D332" s="87">
        <f t="shared" si="29"/>
        <v>28.5</v>
      </c>
      <c r="E332" s="87">
        <f t="shared" si="30"/>
        <v>1.0557957196375636</v>
      </c>
      <c r="F332" s="87"/>
      <c r="G332" s="87"/>
      <c r="H332" s="87">
        <f t="shared" si="31"/>
        <v>28.5</v>
      </c>
      <c r="I332" s="87"/>
      <c r="J332" s="87">
        <f t="shared" si="32"/>
        <v>4.793229786901503</v>
      </c>
      <c r="K332" s="87">
        <f t="shared" si="33"/>
        <v>28.5</v>
      </c>
      <c r="L332" s="87">
        <f t="shared" si="34"/>
        <v>11.627906976744184</v>
      </c>
      <c r="M332" s="87"/>
    </row>
    <row r="333" spans="1:13" ht="12.75">
      <c r="A333" s="87">
        <v>28.6</v>
      </c>
      <c r="B333" s="87"/>
      <c r="C333" s="86">
        <f t="shared" si="28"/>
        <v>4.257809829275054</v>
      </c>
      <c r="D333" s="87">
        <f t="shared" si="29"/>
        <v>28.6</v>
      </c>
      <c r="E333" s="87">
        <f t="shared" si="30"/>
        <v>0.9901883323895475</v>
      </c>
      <c r="F333" s="87"/>
      <c r="G333" s="87"/>
      <c r="H333" s="87">
        <f t="shared" si="31"/>
        <v>28.6</v>
      </c>
      <c r="I333" s="87"/>
      <c r="J333" s="87">
        <f t="shared" si="32"/>
        <v>4.216033614481689</v>
      </c>
      <c r="K333" s="87">
        <f t="shared" si="33"/>
        <v>28.6</v>
      </c>
      <c r="L333" s="87">
        <f t="shared" si="34"/>
        <v>11.627906976744184</v>
      </c>
      <c r="M333" s="87"/>
    </row>
    <row r="334" spans="1:13" ht="12.75">
      <c r="A334" s="87">
        <v>28.7</v>
      </c>
      <c r="B334" s="87"/>
      <c r="C334" s="86">
        <f t="shared" si="28"/>
        <v>3.971496121606937</v>
      </c>
      <c r="D334" s="87">
        <f t="shared" si="29"/>
        <v>28.7</v>
      </c>
      <c r="E334" s="87">
        <f t="shared" si="30"/>
        <v>0.9236037492109156</v>
      </c>
      <c r="F334" s="87"/>
      <c r="G334" s="87"/>
      <c r="H334" s="87">
        <f t="shared" si="31"/>
        <v>28.7</v>
      </c>
      <c r="I334" s="87"/>
      <c r="J334" s="87">
        <f t="shared" si="32"/>
        <v>3.6680887078927773</v>
      </c>
      <c r="K334" s="87">
        <f t="shared" si="33"/>
        <v>28.7</v>
      </c>
      <c r="L334" s="87">
        <f t="shared" si="34"/>
        <v>11.627906976744184</v>
      </c>
      <c r="M334" s="87"/>
    </row>
    <row r="335" spans="1:13" ht="12.75">
      <c r="A335" s="87">
        <v>28.8</v>
      </c>
      <c r="B335" s="87"/>
      <c r="C335" s="86">
        <f t="shared" si="28"/>
        <v>3.6812630283819754</v>
      </c>
      <c r="D335" s="87">
        <f t="shared" si="29"/>
        <v>28.8</v>
      </c>
      <c r="E335" s="87">
        <f t="shared" si="30"/>
        <v>0.8561076810190641</v>
      </c>
      <c r="F335" s="87"/>
      <c r="G335" s="87"/>
      <c r="H335" s="87">
        <f t="shared" si="31"/>
        <v>28.8</v>
      </c>
      <c r="I335" s="87"/>
      <c r="J335" s="87">
        <f t="shared" si="32"/>
        <v>3.15155755444931</v>
      </c>
      <c r="K335" s="87">
        <f t="shared" si="33"/>
        <v>28.8</v>
      </c>
      <c r="L335" s="87">
        <f t="shared" si="34"/>
        <v>11.627906976744184</v>
      </c>
      <c r="M335" s="87"/>
    </row>
    <row r="336" spans="1:13" ht="12.75">
      <c r="A336" s="87">
        <v>28.9</v>
      </c>
      <c r="B336" s="87"/>
      <c r="C336" s="86">
        <f t="shared" si="28"/>
        <v>3.387396974503813</v>
      </c>
      <c r="D336" s="87">
        <f t="shared" si="29"/>
        <v>28.9</v>
      </c>
      <c r="E336" s="87">
        <f t="shared" si="30"/>
        <v>0.7877667382567007</v>
      </c>
      <c r="F336" s="87"/>
      <c r="G336" s="87"/>
      <c r="H336" s="87">
        <f t="shared" si="31"/>
        <v>28.9</v>
      </c>
      <c r="I336" s="87"/>
      <c r="J336" s="87">
        <f t="shared" si="32"/>
        <v>2.6684786657854853</v>
      </c>
      <c r="K336" s="87">
        <f t="shared" si="33"/>
        <v>28.9</v>
      </c>
      <c r="L336" s="87">
        <f t="shared" si="34"/>
        <v>11.627906976744184</v>
      </c>
      <c r="M336" s="87"/>
    </row>
    <row r="337" spans="1:13" ht="12.75">
      <c r="A337" s="87">
        <v>29</v>
      </c>
      <c r="B337" s="87"/>
      <c r="C337" s="86">
        <f t="shared" si="28"/>
        <v>3.090187970168057</v>
      </c>
      <c r="D337" s="87">
        <f t="shared" si="29"/>
        <v>29</v>
      </c>
      <c r="E337" s="87">
        <f t="shared" si="30"/>
        <v>0.7186483651553621</v>
      </c>
      <c r="F337" s="87"/>
      <c r="G337" s="87"/>
      <c r="H337" s="87">
        <f t="shared" si="31"/>
        <v>29</v>
      </c>
      <c r="I337" s="87"/>
      <c r="J337" s="87">
        <f t="shared" si="32"/>
        <v>2.220758532784041</v>
      </c>
      <c r="K337" s="87">
        <f t="shared" si="33"/>
        <v>29</v>
      </c>
      <c r="L337" s="87">
        <f t="shared" si="34"/>
        <v>11.627906976744184</v>
      </c>
      <c r="M337" s="87"/>
    </row>
    <row r="338" spans="1:13" ht="12.75">
      <c r="A338" s="87">
        <v>29.1</v>
      </c>
      <c r="B338" s="87"/>
      <c r="C338" s="86">
        <f t="shared" si="28"/>
        <v>2.7899293246574413</v>
      </c>
      <c r="D338" s="87">
        <f t="shared" si="29"/>
        <v>29.1</v>
      </c>
      <c r="E338" s="87">
        <f t="shared" si="30"/>
        <v>0.6488207731761492</v>
      </c>
      <c r="F338" s="87"/>
      <c r="G338" s="87"/>
      <c r="H338" s="87">
        <f t="shared" si="31"/>
        <v>29.1</v>
      </c>
      <c r="I338" s="87"/>
      <c r="J338" s="87">
        <f t="shared" si="32"/>
        <v>1.8101641015310528</v>
      </c>
      <c r="K338" s="87">
        <f t="shared" si="33"/>
        <v>29.1</v>
      </c>
      <c r="L338" s="87">
        <f t="shared" si="34"/>
        <v>11.627906976744184</v>
      </c>
      <c r="M338" s="87"/>
    </row>
    <row r="339" spans="1:13" ht="12.75">
      <c r="A339" s="87">
        <v>29.2</v>
      </c>
      <c r="B339" s="87"/>
      <c r="C339" s="86">
        <f t="shared" si="28"/>
        <v>2.4869173568812033</v>
      </c>
      <c r="D339" s="87">
        <f t="shared" si="29"/>
        <v>29.2</v>
      </c>
      <c r="E339" s="87">
        <f t="shared" si="30"/>
        <v>0.5783528736933031</v>
      </c>
      <c r="F339" s="87"/>
      <c r="G339" s="87"/>
      <c r="H339" s="87">
        <f t="shared" si="31"/>
        <v>29.2</v>
      </c>
      <c r="I339" s="87"/>
      <c r="J339" s="87">
        <f t="shared" si="32"/>
        <v>1.4383157999899976</v>
      </c>
      <c r="K339" s="87">
        <f t="shared" si="33"/>
        <v>29.2</v>
      </c>
      <c r="L339" s="87">
        <f t="shared" si="34"/>
        <v>11.627906976744184</v>
      </c>
      <c r="M339" s="87"/>
    </row>
    <row r="340" spans="1:13" ht="12.75">
      <c r="A340" s="87">
        <v>29.3</v>
      </c>
      <c r="B340" s="87"/>
      <c r="C340" s="86">
        <f t="shared" si="28"/>
        <v>2.181451102943994</v>
      </c>
      <c r="D340" s="87">
        <f t="shared" si="29"/>
        <v>29.3</v>
      </c>
      <c r="E340" s="87">
        <f t="shared" si="30"/>
        <v>0.5073142099869753</v>
      </c>
      <c r="F340" s="87"/>
      <c r="G340" s="87"/>
      <c r="H340" s="87">
        <f t="shared" si="31"/>
        <v>29.3</v>
      </c>
      <c r="I340" s="87"/>
      <c r="J340" s="87">
        <f t="shared" si="32"/>
        <v>1.106681142915248</v>
      </c>
      <c r="K340" s="87">
        <f t="shared" si="33"/>
        <v>29.3</v>
      </c>
      <c r="L340" s="87">
        <f t="shared" si="34"/>
        <v>11.627906976744184</v>
      </c>
      <c r="M340" s="87"/>
    </row>
    <row r="341" spans="1:13" ht="12.75">
      <c r="A341" s="87">
        <v>29.4</v>
      </c>
      <c r="B341" s="87"/>
      <c r="C341" s="86">
        <f t="shared" si="28"/>
        <v>1.8738320210336714</v>
      </c>
      <c r="D341" s="87">
        <f t="shared" si="29"/>
        <v>29.4</v>
      </c>
      <c r="E341" s="87">
        <f t="shared" si="30"/>
        <v>0.43577488861248176</v>
      </c>
      <c r="F341" s="87"/>
      <c r="G341" s="87"/>
      <c r="H341" s="87">
        <f t="shared" si="31"/>
        <v>29.4</v>
      </c>
      <c r="I341" s="87"/>
      <c r="J341" s="87">
        <f t="shared" si="32"/>
        <v>0.8165689402444497</v>
      </c>
      <c r="K341" s="87">
        <f t="shared" si="33"/>
        <v>29.4</v>
      </c>
      <c r="L341" s="87">
        <f t="shared" si="34"/>
        <v>11.627906976744184</v>
      </c>
      <c r="M341" s="87"/>
    </row>
    <row r="342" spans="1:13" ht="12.75">
      <c r="A342" s="87">
        <v>29.5</v>
      </c>
      <c r="B342" s="87"/>
      <c r="C342" s="86">
        <f t="shared" si="28"/>
        <v>1.5643636939184398</v>
      </c>
      <c r="D342" s="87">
        <f t="shared" si="29"/>
        <v>29.5</v>
      </c>
      <c r="E342" s="87">
        <f t="shared" si="30"/>
        <v>0.36380551021359064</v>
      </c>
      <c r="F342" s="87"/>
      <c r="G342" s="87"/>
      <c r="H342" s="87">
        <f t="shared" si="31"/>
        <v>29.5</v>
      </c>
      <c r="I342" s="87"/>
      <c r="J342" s="87">
        <f t="shared" si="32"/>
        <v>0.5691241318256153</v>
      </c>
      <c r="K342" s="87">
        <f t="shared" si="33"/>
        <v>29.5</v>
      </c>
      <c r="L342" s="87">
        <f t="shared" si="34"/>
        <v>11.627906976744184</v>
      </c>
      <c r="M342" s="87"/>
    </row>
    <row r="343" spans="1:13" ht="12.75">
      <c r="A343" s="87">
        <v>29.6</v>
      </c>
      <c r="B343" s="87"/>
      <c r="C343" s="86">
        <f t="shared" si="28"/>
        <v>1.2533515293475475</v>
      </c>
      <c r="D343" s="87">
        <f t="shared" si="29"/>
        <v>29.6</v>
      </c>
      <c r="E343" s="87">
        <f t="shared" si="30"/>
        <v>0.29147709984826686</v>
      </c>
      <c r="F343" s="87"/>
      <c r="G343" s="87"/>
      <c r="H343" s="87">
        <f t="shared" si="31"/>
        <v>29.6</v>
      </c>
      <c r="I343" s="87"/>
      <c r="J343" s="87">
        <f t="shared" si="32"/>
        <v>0.365323268864613</v>
      </c>
      <c r="K343" s="87">
        <f t="shared" si="33"/>
        <v>29.6</v>
      </c>
      <c r="L343" s="87">
        <f t="shared" si="34"/>
        <v>11.627906976744184</v>
      </c>
      <c r="M343" s="87"/>
    </row>
    <row r="344" spans="1:13" ht="12.75">
      <c r="A344" s="87">
        <v>29.7</v>
      </c>
      <c r="B344" s="87"/>
      <c r="C344" s="86">
        <f t="shared" si="28"/>
        <v>0.9411024586507908</v>
      </c>
      <c r="D344" s="87">
        <f t="shared" si="29"/>
        <v>29.7</v>
      </c>
      <c r="E344" s="87">
        <f t="shared" si="30"/>
        <v>0.21886103689553274</v>
      </c>
      <c r="F344" s="87"/>
      <c r="G344" s="87"/>
      <c r="H344" s="87">
        <f t="shared" si="31"/>
        <v>29.7</v>
      </c>
      <c r="I344" s="87"/>
      <c r="J344" s="87">
        <f t="shared" si="32"/>
        <v>0.2059706599252473</v>
      </c>
      <c r="K344" s="87">
        <f t="shared" si="33"/>
        <v>29.7</v>
      </c>
      <c r="L344" s="87">
        <f t="shared" si="34"/>
        <v>11.627906976744184</v>
      </c>
      <c r="M344" s="87"/>
    </row>
    <row r="345" spans="1:13" ht="12.75">
      <c r="A345" s="87">
        <v>29.8</v>
      </c>
      <c r="B345" s="87"/>
      <c r="C345" s="86">
        <f t="shared" si="28"/>
        <v>0.6279246338344168</v>
      </c>
      <c r="D345" s="87">
        <f t="shared" si="29"/>
        <v>29.8</v>
      </c>
      <c r="E345" s="87">
        <f t="shared" si="30"/>
        <v>0.14602898461265507</v>
      </c>
      <c r="F345" s="87"/>
      <c r="G345" s="87"/>
      <c r="H345" s="87">
        <f t="shared" si="31"/>
        <v>29.8</v>
      </c>
      <c r="I345" s="87"/>
      <c r="J345" s="87">
        <f t="shared" si="32"/>
        <v>0.09169519669211311</v>
      </c>
      <c r="K345" s="87">
        <f t="shared" si="33"/>
        <v>29.8</v>
      </c>
      <c r="L345" s="87">
        <f t="shared" si="34"/>
        <v>11.627906976744184</v>
      </c>
      <c r="M345" s="87"/>
    </row>
    <row r="346" spans="1:13" ht="12.75">
      <c r="A346" s="87">
        <v>29.9</v>
      </c>
      <c r="B346" s="87"/>
      <c r="C346" s="86">
        <f t="shared" si="28"/>
        <v>0.31412712347253063</v>
      </c>
      <c r="D346" s="87">
        <f t="shared" si="29"/>
        <v>29.9</v>
      </c>
      <c r="E346" s="87">
        <f t="shared" si="30"/>
        <v>0.07305281941221643</v>
      </c>
      <c r="F346" s="87"/>
      <c r="G346" s="87"/>
      <c r="H346" s="87">
        <f t="shared" si="31"/>
        <v>29.9</v>
      </c>
      <c r="I346" s="87"/>
      <c r="J346" s="87">
        <f t="shared" si="32"/>
        <v>0.022947872023517793</v>
      </c>
      <c r="K346" s="87">
        <f t="shared" si="33"/>
        <v>29.9</v>
      </c>
      <c r="L346" s="87">
        <f t="shared" si="34"/>
        <v>11.627906976744184</v>
      </c>
      <c r="M346" s="87"/>
    </row>
    <row r="347" spans="1:13" ht="12.75">
      <c r="A347" s="87">
        <v>30</v>
      </c>
      <c r="B347" s="87"/>
      <c r="C347" s="86">
        <f t="shared" si="28"/>
        <v>1.9607693801159374E-05</v>
      </c>
      <c r="D347" s="87">
        <f t="shared" si="29"/>
        <v>30</v>
      </c>
      <c r="E347" s="87">
        <f t="shared" si="30"/>
        <v>4.559928790967296E-06</v>
      </c>
      <c r="F347" s="87"/>
      <c r="G347" s="87"/>
      <c r="H347" s="87">
        <f t="shared" si="31"/>
        <v>30</v>
      </c>
      <c r="I347" s="87"/>
      <c r="J347" s="87">
        <f t="shared" si="32"/>
        <v>8.94096874883776E-11</v>
      </c>
      <c r="K347" s="87">
        <f t="shared" si="33"/>
        <v>30</v>
      </c>
      <c r="L347" s="87">
        <f t="shared" si="34"/>
        <v>11.627906976744184</v>
      </c>
      <c r="M347" s="87"/>
    </row>
    <row r="348" spans="1:13" ht="12.75">
      <c r="A348" s="87">
        <v>30.1</v>
      </c>
      <c r="B348" s="87"/>
      <c r="C348" s="86">
        <f t="shared" si="28"/>
        <v>-0.3140879274353823</v>
      </c>
      <c r="D348" s="87">
        <f t="shared" si="29"/>
        <v>30.1</v>
      </c>
      <c r="E348" s="87">
        <f t="shared" si="30"/>
        <v>-0.07304370405474006</v>
      </c>
      <c r="F348" s="87"/>
      <c r="G348" s="87"/>
      <c r="H348" s="87">
        <f t="shared" si="31"/>
        <v>30.1</v>
      </c>
      <c r="I348" s="87"/>
      <c r="J348" s="87">
        <f t="shared" si="32"/>
        <v>0.022942145618756734</v>
      </c>
      <c r="K348" s="87">
        <f t="shared" si="33"/>
        <v>30.1</v>
      </c>
      <c r="L348" s="87">
        <f t="shared" si="34"/>
        <v>11.627906976744184</v>
      </c>
      <c r="M348" s="87"/>
    </row>
    <row r="349" spans="1:13" ht="12.75">
      <c r="A349" s="87">
        <v>30.2</v>
      </c>
      <c r="B349" s="87"/>
      <c r="C349" s="86">
        <f t="shared" si="28"/>
        <v>-0.6278854958294094</v>
      </c>
      <c r="D349" s="87">
        <f t="shared" si="29"/>
        <v>30.2</v>
      </c>
      <c r="E349" s="87">
        <f t="shared" si="30"/>
        <v>-0.14601988275102545</v>
      </c>
      <c r="F349" s="87"/>
      <c r="G349" s="87"/>
      <c r="H349" s="87">
        <f t="shared" si="31"/>
        <v>30.2</v>
      </c>
      <c r="I349" s="87"/>
      <c r="J349" s="87">
        <f t="shared" si="32"/>
        <v>0.09168376648207985</v>
      </c>
      <c r="K349" s="87">
        <f t="shared" si="33"/>
        <v>30.2</v>
      </c>
      <c r="L349" s="87">
        <f t="shared" si="34"/>
        <v>11.627906976744184</v>
      </c>
      <c r="M349" s="87"/>
    </row>
    <row r="350" spans="1:13" ht="12.75">
      <c r="A350" s="87">
        <v>30.3</v>
      </c>
      <c r="B350" s="87"/>
      <c r="C350" s="86">
        <f t="shared" si="28"/>
        <v>-0.9410634173023944</v>
      </c>
      <c r="D350" s="87">
        <f t="shared" si="29"/>
        <v>30.3</v>
      </c>
      <c r="E350" s="87">
        <f t="shared" si="30"/>
        <v>-0.21885195751218475</v>
      </c>
      <c r="F350" s="87"/>
      <c r="G350" s="87"/>
      <c r="H350" s="87">
        <f t="shared" si="31"/>
        <v>30.3</v>
      </c>
      <c r="I350" s="87"/>
      <c r="J350" s="87">
        <f t="shared" si="32"/>
        <v>0.205953571019735</v>
      </c>
      <c r="K350" s="87">
        <f t="shared" si="33"/>
        <v>30.3</v>
      </c>
      <c r="L350" s="87">
        <f t="shared" si="34"/>
        <v>11.627906976744184</v>
      </c>
      <c r="M350" s="87"/>
    </row>
    <row r="351" spans="1:13" ht="12.75">
      <c r="A351" s="87">
        <v>30.4</v>
      </c>
      <c r="B351" s="87"/>
      <c r="C351" s="86">
        <f t="shared" si="28"/>
        <v>-1.2533126231848786</v>
      </c>
      <c r="D351" s="87">
        <f t="shared" si="29"/>
        <v>30.4</v>
      </c>
      <c r="E351" s="87">
        <f t="shared" si="30"/>
        <v>-0.29146805190346015</v>
      </c>
      <c r="F351" s="87"/>
      <c r="G351" s="87"/>
      <c r="H351" s="87">
        <f t="shared" si="31"/>
        <v>30.4</v>
      </c>
      <c r="I351" s="87"/>
      <c r="J351" s="87">
        <f t="shared" si="32"/>
        <v>0.36530058870571197</v>
      </c>
      <c r="K351" s="87">
        <f t="shared" si="33"/>
        <v>30.4</v>
      </c>
      <c r="L351" s="87">
        <f t="shared" si="34"/>
        <v>11.627906976744184</v>
      </c>
      <c r="M351" s="87"/>
    </row>
    <row r="352" spans="1:13" ht="12.75">
      <c r="A352" s="87">
        <v>30.5</v>
      </c>
      <c r="B352" s="87"/>
      <c r="C352" s="86">
        <f t="shared" si="28"/>
        <v>-1.56432496133715</v>
      </c>
      <c r="D352" s="87">
        <f t="shared" si="29"/>
        <v>30.5</v>
      </c>
      <c r="E352" s="87">
        <f t="shared" si="30"/>
        <v>-0.3637965026365465</v>
      </c>
      <c r="F352" s="87"/>
      <c r="G352" s="87"/>
      <c r="H352" s="87">
        <f t="shared" si="31"/>
        <v>30.5</v>
      </c>
      <c r="I352" s="87"/>
      <c r="J352" s="87">
        <f t="shared" si="32"/>
        <v>0.5690959499215059</v>
      </c>
      <c r="K352" s="87">
        <f t="shared" si="33"/>
        <v>30.5</v>
      </c>
      <c r="L352" s="87">
        <f t="shared" si="34"/>
        <v>11.627906976744184</v>
      </c>
      <c r="M352" s="87"/>
    </row>
    <row r="353" spans="1:13" ht="12.75">
      <c r="A353" s="87">
        <v>30.6</v>
      </c>
      <c r="B353" s="87"/>
      <c r="C353" s="86">
        <f t="shared" si="28"/>
        <v>-1.8737935002581094</v>
      </c>
      <c r="D353" s="87">
        <f t="shared" si="29"/>
        <v>30.6</v>
      </c>
      <c r="E353" s="87">
        <f t="shared" si="30"/>
        <v>-0.4357659302925836</v>
      </c>
      <c r="F353" s="87"/>
      <c r="G353" s="87"/>
      <c r="H353" s="87">
        <f t="shared" si="31"/>
        <v>30.6</v>
      </c>
      <c r="I353" s="87"/>
      <c r="J353" s="87">
        <f t="shared" si="32"/>
        <v>0.8165353678161715</v>
      </c>
      <c r="K353" s="87">
        <f t="shared" si="33"/>
        <v>30.6</v>
      </c>
      <c r="L353" s="87">
        <f t="shared" si="34"/>
        <v>11.627906976744184</v>
      </c>
      <c r="M353" s="87"/>
    </row>
    <row r="354" spans="1:13" ht="12.75">
      <c r="A354" s="87">
        <v>30.7</v>
      </c>
      <c r="B354" s="87"/>
      <c r="C354" s="86">
        <f t="shared" si="28"/>
        <v>-2.1814128319895327</v>
      </c>
      <c r="D354" s="87">
        <f t="shared" si="29"/>
        <v>30.7</v>
      </c>
      <c r="E354" s="87">
        <f t="shared" si="30"/>
        <v>-0.5073053097650077</v>
      </c>
      <c r="F354" s="87"/>
      <c r="G354" s="87"/>
      <c r="H354" s="87">
        <f t="shared" si="31"/>
        <v>30.7</v>
      </c>
      <c r="I354" s="87"/>
      <c r="J354" s="87">
        <f t="shared" si="32"/>
        <v>1.1066423124578124</v>
      </c>
      <c r="K354" s="87">
        <f t="shared" si="33"/>
        <v>30.7</v>
      </c>
      <c r="L354" s="87">
        <f t="shared" si="34"/>
        <v>11.627906976744184</v>
      </c>
      <c r="M354" s="87"/>
    </row>
    <row r="355" spans="1:13" ht="12.75">
      <c r="A355" s="87">
        <v>30.8</v>
      </c>
      <c r="B355" s="87"/>
      <c r="C355" s="86">
        <f t="shared" si="28"/>
        <v>-2.486879373516622</v>
      </c>
      <c r="D355" s="87">
        <f t="shared" si="29"/>
        <v>30.8</v>
      </c>
      <c r="E355" s="87">
        <f t="shared" si="30"/>
        <v>-0.5783440403527028</v>
      </c>
      <c r="F355" s="87"/>
      <c r="G355" s="87"/>
      <c r="H355" s="87">
        <f t="shared" si="31"/>
        <v>30.8</v>
      </c>
      <c r="I355" s="87"/>
      <c r="J355" s="87">
        <f t="shared" si="32"/>
        <v>1.4382718647494017</v>
      </c>
      <c r="K355" s="87">
        <f t="shared" si="33"/>
        <v>30.8</v>
      </c>
      <c r="L355" s="87">
        <f t="shared" si="34"/>
        <v>11.627906976744184</v>
      </c>
      <c r="M355" s="87"/>
    </row>
    <row r="356" spans="1:13" ht="12.75">
      <c r="A356" s="87">
        <v>30.9</v>
      </c>
      <c r="B356" s="87"/>
      <c r="C356" s="86">
        <f t="shared" si="28"/>
        <v>-2.7898916663677022</v>
      </c>
      <c r="D356" s="87">
        <f t="shared" si="29"/>
        <v>30.9</v>
      </c>
      <c r="E356" s="87">
        <f t="shared" si="30"/>
        <v>-0.6488120154343494</v>
      </c>
      <c r="F356" s="87"/>
      <c r="G356" s="87"/>
      <c r="H356" s="87">
        <f t="shared" si="31"/>
        <v>30.9</v>
      </c>
      <c r="I356" s="87"/>
      <c r="J356" s="87">
        <f t="shared" si="32"/>
        <v>1.8101152348995244</v>
      </c>
      <c r="K356" s="87">
        <f t="shared" si="33"/>
        <v>30.9</v>
      </c>
      <c r="L356" s="87">
        <f t="shared" si="34"/>
        <v>11.627906976744184</v>
      </c>
      <c r="M356" s="87"/>
    </row>
    <row r="357" spans="1:13" ht="12.75">
      <c r="A357" s="87">
        <v>31</v>
      </c>
      <c r="B357" s="87"/>
      <c r="C357" s="86">
        <f t="shared" si="28"/>
        <v>-3.0901506741173463</v>
      </c>
      <c r="D357" s="87">
        <f t="shared" si="29"/>
        <v>31</v>
      </c>
      <c r="E357" s="87">
        <f t="shared" si="30"/>
        <v>-0.7186396916551968</v>
      </c>
      <c r="F357" s="87"/>
      <c r="G357" s="87"/>
      <c r="H357" s="87">
        <f t="shared" si="31"/>
        <v>31</v>
      </c>
      <c r="I357" s="87"/>
      <c r="J357" s="87">
        <f t="shared" si="32"/>
        <v>2.220704927615788</v>
      </c>
      <c r="K357" s="87">
        <f t="shared" si="33"/>
        <v>31</v>
      </c>
      <c r="L357" s="87">
        <f t="shared" si="34"/>
        <v>11.627906976744184</v>
      </c>
      <c r="M357" s="87"/>
    </row>
    <row r="358" spans="1:13" ht="12.75">
      <c r="A358" s="87">
        <v>31.1</v>
      </c>
      <c r="B358" s="87"/>
      <c r="C358" s="86">
        <f t="shared" si="28"/>
        <v>-3.387360077498833</v>
      </c>
      <c r="D358" s="87">
        <f t="shared" si="29"/>
        <v>31.1</v>
      </c>
      <c r="E358" s="87">
        <f t="shared" si="30"/>
        <v>-0.7877581575578682</v>
      </c>
      <c r="F358" s="87"/>
      <c r="G358" s="87"/>
      <c r="H358" s="87">
        <f t="shared" si="31"/>
        <v>31.1</v>
      </c>
      <c r="I358" s="87"/>
      <c r="J358" s="87">
        <f t="shared" si="32"/>
        <v>2.6684205336355578</v>
      </c>
      <c r="K358" s="87">
        <f t="shared" si="33"/>
        <v>31.1</v>
      </c>
      <c r="L358" s="87">
        <f t="shared" si="34"/>
        <v>11.627906976744184</v>
      </c>
      <c r="M358" s="87"/>
    </row>
    <row r="359" spans="1:13" ht="12.75">
      <c r="A359" s="87">
        <v>31.2</v>
      </c>
      <c r="B359" s="87"/>
      <c r="C359" s="86">
        <f t="shared" si="28"/>
        <v>-3.6812265668355986</v>
      </c>
      <c r="D359" s="87">
        <f t="shared" si="29"/>
        <v>31.2</v>
      </c>
      <c r="E359" s="87">
        <f t="shared" si="30"/>
        <v>-0.8560992015896741</v>
      </c>
      <c r="F359" s="87"/>
      <c r="G359" s="87"/>
      <c r="H359" s="87">
        <f t="shared" si="31"/>
        <v>31.2</v>
      </c>
      <c r="I359" s="87"/>
      <c r="J359" s="87">
        <f t="shared" si="32"/>
        <v>3.151495124738653</v>
      </c>
      <c r="K359" s="87">
        <f t="shared" si="33"/>
        <v>31.2</v>
      </c>
      <c r="L359" s="87">
        <f t="shared" si="34"/>
        <v>11.627906976744184</v>
      </c>
      <c r="M359" s="87"/>
    </row>
    <row r="360" spans="1:13" ht="12.75">
      <c r="A360" s="87">
        <v>31.3</v>
      </c>
      <c r="B360" s="87"/>
      <c r="C360" s="86">
        <f t="shared" si="28"/>
        <v>-3.971460131502244</v>
      </c>
      <c r="D360" s="87">
        <f t="shared" si="29"/>
        <v>31.3</v>
      </c>
      <c r="E360" s="87">
        <f t="shared" si="30"/>
        <v>-0.9235953794191266</v>
      </c>
      <c r="F360" s="87"/>
      <c r="G360" s="87"/>
      <c r="H360" s="87">
        <f t="shared" si="31"/>
        <v>31.3</v>
      </c>
      <c r="I360" s="87"/>
      <c r="J360" s="87">
        <f t="shared" si="32"/>
        <v>3.6680222270027496</v>
      </c>
      <c r="K360" s="87">
        <f t="shared" si="33"/>
        <v>31.3</v>
      </c>
      <c r="L360" s="87">
        <f t="shared" si="34"/>
        <v>11.627906976744184</v>
      </c>
      <c r="M360" s="87"/>
    </row>
    <row r="361" spans="1:13" ht="12.75">
      <c r="A361" s="87">
        <v>31.4</v>
      </c>
      <c r="B361" s="87"/>
      <c r="C361" s="86">
        <f t="shared" si="28"/>
        <v>-4.257774346129951</v>
      </c>
      <c r="D361" s="87">
        <f t="shared" si="29"/>
        <v>31.4</v>
      </c>
      <c r="E361" s="87">
        <f t="shared" si="30"/>
        <v>-0.9901800804953375</v>
      </c>
      <c r="F361" s="87"/>
      <c r="G361" s="87"/>
      <c r="H361" s="87">
        <f t="shared" si="31"/>
        <v>31.4</v>
      </c>
      <c r="I361" s="87"/>
      <c r="J361" s="87">
        <f t="shared" si="32"/>
        <v>4.215963344781938</v>
      </c>
      <c r="K361" s="87">
        <f t="shared" si="33"/>
        <v>31.4</v>
      </c>
      <c r="L361" s="87">
        <f t="shared" si="34"/>
        <v>11.627906976744184</v>
      </c>
      <c r="M361" s="87"/>
    </row>
    <row r="362" spans="1:13" ht="12.75">
      <c r="A362" s="87">
        <v>31.5</v>
      </c>
      <c r="B362" s="87"/>
      <c r="C362" s="86">
        <f t="shared" si="28"/>
        <v>-4.539886653273607</v>
      </c>
      <c r="D362" s="87">
        <f t="shared" si="29"/>
        <v>31.5</v>
      </c>
      <c r="E362" s="87">
        <f t="shared" si="30"/>
        <v>-1.0557875937845598</v>
      </c>
      <c r="F362" s="87"/>
      <c r="G362" s="87"/>
      <c r="H362" s="87">
        <f t="shared" si="31"/>
        <v>31.5</v>
      </c>
      <c r="I362" s="87"/>
      <c r="J362" s="87">
        <f t="shared" si="32"/>
        <v>4.793156005714379</v>
      </c>
      <c r="K362" s="87">
        <f t="shared" si="33"/>
        <v>31.5</v>
      </c>
      <c r="L362" s="87">
        <f t="shared" si="34"/>
        <v>11.627906976744184</v>
      </c>
      <c r="M362" s="87"/>
    </row>
    <row r="363" spans="1:13" ht="12.75">
      <c r="A363" s="87">
        <v>31.6</v>
      </c>
      <c r="B363" s="87"/>
      <c r="C363" s="86">
        <f t="shared" si="28"/>
        <v>-4.817518642261662</v>
      </c>
      <c r="D363" s="87">
        <f t="shared" si="29"/>
        <v>31.6</v>
      </c>
      <c r="E363" s="87">
        <f t="shared" si="30"/>
        <v>-1.1203531726189913</v>
      </c>
      <c r="F363" s="87"/>
      <c r="G363" s="87"/>
      <c r="H363" s="87">
        <f t="shared" si="31"/>
        <v>31.6</v>
      </c>
      <c r="I363" s="87"/>
      <c r="J363" s="87">
        <f t="shared" si="32"/>
        <v>5.397322295008988</v>
      </c>
      <c r="K363" s="87">
        <f t="shared" si="33"/>
        <v>31.6</v>
      </c>
      <c r="L363" s="87">
        <f t="shared" si="34"/>
        <v>11.627906976744184</v>
      </c>
      <c r="M363" s="87"/>
    </row>
    <row r="364" spans="1:13" ht="12.75">
      <c r="A364" s="87">
        <v>31.7</v>
      </c>
      <c r="B364" s="87"/>
      <c r="C364" s="86">
        <f t="shared" si="28"/>
        <v>-5.09039632395393</v>
      </c>
      <c r="D364" s="87">
        <f t="shared" si="29"/>
        <v>31.7</v>
      </c>
      <c r="E364" s="87">
        <f t="shared" si="30"/>
        <v>-1.1838130985939372</v>
      </c>
      <c r="F364" s="87"/>
      <c r="G364" s="87"/>
      <c r="H364" s="87">
        <f t="shared" si="31"/>
        <v>31.7</v>
      </c>
      <c r="I364" s="87"/>
      <c r="J364" s="87">
        <f t="shared" si="32"/>
        <v>6.026077845331089</v>
      </c>
      <c r="K364" s="87">
        <f t="shared" si="33"/>
        <v>31.7</v>
      </c>
      <c r="L364" s="87">
        <f t="shared" si="34"/>
        <v>11.627906976744184</v>
      </c>
      <c r="M364" s="87"/>
    </row>
    <row r="365" spans="1:13" ht="12.75">
      <c r="A365" s="87">
        <v>31.8</v>
      </c>
      <c r="B365" s="87"/>
      <c r="C365" s="86">
        <f t="shared" si="28"/>
        <v>-5.358250401135571</v>
      </c>
      <c r="D365" s="87">
        <f t="shared" si="29"/>
        <v>31.8</v>
      </c>
      <c r="E365" s="87">
        <f t="shared" si="30"/>
        <v>-1.2461047444501328</v>
      </c>
      <c r="F365" s="87"/>
      <c r="G365" s="87"/>
      <c r="H365" s="87">
        <f t="shared" si="31"/>
        <v>31.8</v>
      </c>
      <c r="I365" s="87"/>
      <c r="J365" s="87">
        <f t="shared" si="32"/>
        <v>6.676941246806862</v>
      </c>
      <c r="K365" s="87">
        <f t="shared" si="33"/>
        <v>31.8</v>
      </c>
      <c r="L365" s="87">
        <f t="shared" si="34"/>
        <v>11.627906976744184</v>
      </c>
      <c r="M365" s="87"/>
    </row>
    <row r="366" spans="1:13" ht="12.75">
      <c r="A366" s="87">
        <v>31.9</v>
      </c>
      <c r="B366" s="87"/>
      <c r="C366" s="86">
        <f t="shared" si="28"/>
        <v>-5.62081653428073</v>
      </c>
      <c r="D366" s="87">
        <f t="shared" si="29"/>
        <v>31.9</v>
      </c>
      <c r="E366" s="87">
        <f t="shared" si="30"/>
        <v>-1.3071666358792398</v>
      </c>
      <c r="F366" s="87"/>
      <c r="G366" s="87"/>
      <c r="H366" s="87">
        <f t="shared" si="31"/>
        <v>31.9</v>
      </c>
      <c r="I366" s="87"/>
      <c r="J366" s="87">
        <f t="shared" si="32"/>
        <v>7.34734384001015</v>
      </c>
      <c r="K366" s="87">
        <f t="shared" si="33"/>
        <v>31.9</v>
      </c>
      <c r="L366" s="87">
        <f t="shared" si="34"/>
        <v>11.627906976744184</v>
      </c>
      <c r="M366" s="87"/>
    </row>
    <row r="367" spans="1:13" ht="12.75">
      <c r="A367" s="87">
        <v>32</v>
      </c>
      <c r="B367" s="87"/>
      <c r="C367" s="86">
        <f t="shared" si="28"/>
        <v>-5.877835602423866</v>
      </c>
      <c r="D367" s="87">
        <f t="shared" si="29"/>
        <v>32</v>
      </c>
      <c r="E367" s="87">
        <f t="shared" si="30"/>
        <v>-1.3669385121915967</v>
      </c>
      <c r="F367" s="87"/>
      <c r="G367" s="87"/>
      <c r="H367" s="87">
        <f t="shared" si="31"/>
        <v>32</v>
      </c>
      <c r="I367" s="87"/>
      <c r="J367" s="87">
        <f t="shared" si="32"/>
        <v>8.034639853284077</v>
      </c>
      <c r="K367" s="87">
        <f t="shared" si="33"/>
        <v>32</v>
      </c>
      <c r="L367" s="87">
        <f t="shared" si="34"/>
        <v>11.627906976744184</v>
      </c>
      <c r="M367" s="87"/>
    </row>
    <row r="368" spans="1:13" ht="12.75">
      <c r="A368" s="87">
        <v>32.1</v>
      </c>
      <c r="B368" s="87"/>
      <c r="C368" s="86">
        <f aca="true" t="shared" si="35" ref="C368:C431">$A$12*SIN(2*3.141592*$D$12*A368/1000)</f>
        <v>-6.129053958880525</v>
      </c>
      <c r="D368" s="87">
        <f aca="true" t="shared" si="36" ref="D368:D431">A368*$A$43</f>
        <v>32.1</v>
      </c>
      <c r="E368" s="87">
        <f aca="true" t="shared" si="37" ref="E368:E431">C368/$C$12*$A$43</f>
        <v>-1.4253613857861687</v>
      </c>
      <c r="F368" s="87"/>
      <c r="G368" s="87"/>
      <c r="H368" s="87">
        <f aca="true" t="shared" si="38" ref="H368:H431">A368*$C$43</f>
        <v>32.1</v>
      </c>
      <c r="I368" s="87"/>
      <c r="J368" s="87">
        <f aca="true" t="shared" si="39" ref="J368:J431">C368*C368/$C$12*$C$43</f>
        <v>8.73611684438815</v>
      </c>
      <c r="K368" s="87">
        <f aca="true" t="shared" si="40" ref="K368:K431">A368*$D$43</f>
        <v>32.1</v>
      </c>
      <c r="L368" s="87">
        <f aca="true" t="shared" si="41" ref="L368:L431">$D$6*$D$2*$D$43</f>
        <v>11.627906976744184</v>
      </c>
      <c r="M368" s="87"/>
    </row>
    <row r="369" spans="1:13" ht="12.75">
      <c r="A369" s="87">
        <v>32.2</v>
      </c>
      <c r="B369" s="87"/>
      <c r="C369" s="86">
        <f t="shared" si="35"/>
        <v>-6.374223681565951</v>
      </c>
      <c r="D369" s="87">
        <f t="shared" si="36"/>
        <v>32.2</v>
      </c>
      <c r="E369" s="87">
        <f t="shared" si="37"/>
        <v>-1.4823776003641747</v>
      </c>
      <c r="F369" s="87"/>
      <c r="G369" s="87"/>
      <c r="H369" s="87">
        <f t="shared" si="38"/>
        <v>32.2</v>
      </c>
      <c r="I369" s="87"/>
      <c r="J369" s="87">
        <f t="shared" si="39"/>
        <v>9.44900640526423</v>
      </c>
      <c r="K369" s="87">
        <f t="shared" si="40"/>
        <v>32.2</v>
      </c>
      <c r="L369" s="87">
        <f t="shared" si="41"/>
        <v>11.627906976744184</v>
      </c>
      <c r="M369" s="87"/>
    </row>
    <row r="370" spans="1:13" ht="12.75">
      <c r="A370" s="87">
        <v>32.3</v>
      </c>
      <c r="B370" s="87"/>
      <c r="C370" s="86">
        <f t="shared" si="35"/>
        <v>-6.613102817664249</v>
      </c>
      <c r="D370" s="87">
        <f t="shared" si="36"/>
        <v>32.3</v>
      </c>
      <c r="E370" s="87">
        <f t="shared" si="37"/>
        <v>-1.537930887828895</v>
      </c>
      <c r="F370" s="87"/>
      <c r="G370" s="87"/>
      <c r="H370" s="87">
        <f t="shared" si="38"/>
        <v>32.3</v>
      </c>
      <c r="I370" s="87"/>
      <c r="J370" s="87">
        <f t="shared" si="39"/>
        <v>10.170495087674146</v>
      </c>
      <c r="K370" s="87">
        <f t="shared" si="40"/>
        <v>32.3</v>
      </c>
      <c r="L370" s="87">
        <f t="shared" si="41"/>
        <v>11.627906976744184</v>
      </c>
      <c r="M370" s="87"/>
    </row>
    <row r="371" spans="1:13" ht="12.75">
      <c r="A371" s="87">
        <v>32.4</v>
      </c>
      <c r="B371" s="87"/>
      <c r="C371" s="86">
        <f t="shared" si="35"/>
        <v>-6.845455622406411</v>
      </c>
      <c r="D371" s="87">
        <f t="shared" si="36"/>
        <v>32.4</v>
      </c>
      <c r="E371" s="87">
        <f t="shared" si="37"/>
        <v>-1.5919664238154445</v>
      </c>
      <c r="F371" s="87"/>
      <c r="G371" s="87"/>
      <c r="H371" s="87">
        <f t="shared" si="38"/>
        <v>32.4</v>
      </c>
      <c r="I371" s="87"/>
      <c r="J371" s="87">
        <f t="shared" si="39"/>
        <v>10.897735506589662</v>
      </c>
      <c r="K371" s="87">
        <f t="shared" si="40"/>
        <v>32.4</v>
      </c>
      <c r="L371" s="87">
        <f t="shared" si="41"/>
        <v>11.627906976744184</v>
      </c>
      <c r="M371" s="87"/>
    </row>
    <row r="372" spans="1:13" ht="12.75">
      <c r="A372" s="87">
        <v>32.5</v>
      </c>
      <c r="B372" s="87"/>
      <c r="C372" s="86">
        <f t="shared" si="35"/>
        <v>-7.0710527917218275</v>
      </c>
      <c r="D372" s="87">
        <f t="shared" si="36"/>
        <v>32.5</v>
      </c>
      <c r="E372" s="87">
        <f t="shared" si="37"/>
        <v>-1.644430881795774</v>
      </c>
      <c r="F372" s="87"/>
      <c r="G372" s="87"/>
      <c r="H372" s="87">
        <f t="shared" si="38"/>
        <v>32.5</v>
      </c>
      <c r="I372" s="87"/>
      <c r="J372" s="87">
        <f t="shared" si="39"/>
        <v>11.627857577515593</v>
      </c>
      <c r="K372" s="87">
        <f t="shared" si="40"/>
        <v>32.5</v>
      </c>
      <c r="L372" s="87">
        <f t="shared" si="41"/>
        <v>11.627906976744184</v>
      </c>
      <c r="M372" s="87"/>
    </row>
    <row r="373" spans="1:13" ht="12.75">
      <c r="A373" s="87">
        <v>32.6</v>
      </c>
      <c r="B373" s="87"/>
      <c r="C373" s="86">
        <f t="shared" si="35"/>
        <v>-7.289671688533728</v>
      </c>
      <c r="D373" s="87">
        <f t="shared" si="36"/>
        <v>32.6</v>
      </c>
      <c r="E373" s="87">
        <f t="shared" si="37"/>
        <v>-1.6952724857055181</v>
      </c>
      <c r="F373" s="87"/>
      <c r="G373" s="87"/>
      <c r="H373" s="87">
        <f t="shared" si="38"/>
        <v>32.6</v>
      </c>
      <c r="I373" s="87"/>
      <c r="J373" s="87">
        <f t="shared" si="39"/>
        <v>12.357979843397715</v>
      </c>
      <c r="K373" s="87">
        <f t="shared" si="40"/>
        <v>32.6</v>
      </c>
      <c r="L373" s="87">
        <f t="shared" si="41"/>
        <v>11.627906976744184</v>
      </c>
      <c r="M373" s="87"/>
    </row>
    <row r="374" spans="1:13" ht="12.75">
      <c r="A374" s="87">
        <v>32.7</v>
      </c>
      <c r="B374" s="87"/>
      <c r="C374" s="86">
        <f t="shared" si="35"/>
        <v>-7.501096562474864</v>
      </c>
      <c r="D374" s="87">
        <f t="shared" si="36"/>
        <v>32.7</v>
      </c>
      <c r="E374" s="87">
        <f t="shared" si="37"/>
        <v>-1.744441061040666</v>
      </c>
      <c r="F374" s="87"/>
      <c r="G374" s="87"/>
      <c r="H374" s="87">
        <f t="shared" si="38"/>
        <v>32.7</v>
      </c>
      <c r="I374" s="87"/>
      <c r="J374" s="87">
        <f t="shared" si="39"/>
        <v>13.085220846412144</v>
      </c>
      <c r="K374" s="87">
        <f t="shared" si="40"/>
        <v>32.7</v>
      </c>
      <c r="L374" s="87">
        <f t="shared" si="41"/>
        <v>11.627906976744184</v>
      </c>
      <c r="M374" s="87"/>
    </row>
    <row r="375" spans="1:13" ht="12.75">
      <c r="A375" s="87">
        <v>32.8</v>
      </c>
      <c r="B375" s="87"/>
      <c r="C375" s="86">
        <f t="shared" si="35"/>
        <v>-7.705118762807089</v>
      </c>
      <c r="D375" s="87">
        <f t="shared" si="36"/>
        <v>32.8</v>
      </c>
      <c r="E375" s="87">
        <f t="shared" si="37"/>
        <v>-1.7918880843737417</v>
      </c>
      <c r="F375" s="87"/>
      <c r="G375" s="87"/>
      <c r="H375" s="87">
        <f t="shared" si="38"/>
        <v>32.8</v>
      </c>
      <c r="I375" s="87"/>
      <c r="J375" s="87">
        <f t="shared" si="39"/>
        <v>13.80671049975857</v>
      </c>
      <c r="K375" s="87">
        <f t="shared" si="40"/>
        <v>32.8</v>
      </c>
      <c r="L375" s="87">
        <f t="shared" si="41"/>
        <v>11.627906976744184</v>
      </c>
      <c r="M375" s="87"/>
    </row>
    <row r="376" spans="1:13" ht="12.75">
      <c r="A376" s="87">
        <v>32.9</v>
      </c>
      <c r="B376" s="87"/>
      <c r="C376" s="86">
        <f t="shared" si="35"/>
        <v>-7.901536944334393</v>
      </c>
      <c r="D376" s="87">
        <f t="shared" si="36"/>
        <v>32.9</v>
      </c>
      <c r="E376" s="87">
        <f t="shared" si="37"/>
        <v>-1.8375667312405566</v>
      </c>
      <c r="F376" s="87"/>
      <c r="G376" s="87"/>
      <c r="H376" s="87">
        <f t="shared" si="38"/>
        <v>32.9</v>
      </c>
      <c r="I376" s="87"/>
      <c r="J376" s="87">
        <f t="shared" si="39"/>
        <v>14.519601414577046</v>
      </c>
      <c r="K376" s="87">
        <f t="shared" si="40"/>
        <v>32.9</v>
      </c>
      <c r="L376" s="87">
        <f t="shared" si="41"/>
        <v>11.627906976744184</v>
      </c>
      <c r="M376" s="87"/>
    </row>
    <row r="377" spans="1:13" ht="12.75">
      <c r="A377" s="87">
        <v>33</v>
      </c>
      <c r="B377" s="87"/>
      <c r="C377" s="86">
        <f t="shared" si="35"/>
        <v>-8.090157266106084</v>
      </c>
      <c r="D377" s="87">
        <f t="shared" si="36"/>
        <v>33</v>
      </c>
      <c r="E377" s="87">
        <f t="shared" si="37"/>
        <v>-1.8814319223502523</v>
      </c>
      <c r="F377" s="87"/>
      <c r="G377" s="87"/>
      <c r="H377" s="87">
        <f t="shared" si="38"/>
        <v>33</v>
      </c>
      <c r="I377" s="87"/>
      <c r="J377" s="87">
        <f t="shared" si="39"/>
        <v>15.221080137285833</v>
      </c>
      <c r="K377" s="87">
        <f t="shared" si="40"/>
        <v>33</v>
      </c>
      <c r="L377" s="87">
        <f t="shared" si="41"/>
        <v>11.627906976744184</v>
      </c>
      <c r="M377" s="87"/>
    </row>
    <row r="378" spans="1:13" ht="12.75">
      <c r="A378" s="87">
        <v>33.1</v>
      </c>
      <c r="B378" s="87"/>
      <c r="C378" s="86">
        <f t="shared" si="35"/>
        <v>-8.270793582714441</v>
      </c>
      <c r="D378" s="87">
        <f t="shared" si="36"/>
        <v>33.1</v>
      </c>
      <c r="E378" s="87">
        <f t="shared" si="37"/>
        <v>-1.923440368073126</v>
      </c>
      <c r="F378" s="87"/>
      <c r="G378" s="87"/>
      <c r="H378" s="87">
        <f t="shared" si="38"/>
        <v>33.1</v>
      </c>
      <c r="I378" s="87"/>
      <c r="J378" s="87">
        <f t="shared" si="39"/>
        <v>15.908378252993115</v>
      </c>
      <c r="K378" s="87">
        <f t="shared" si="40"/>
        <v>33.1</v>
      </c>
      <c r="L378" s="87">
        <f t="shared" si="41"/>
        <v>11.627906976744184</v>
      </c>
      <c r="M378" s="87"/>
    </row>
    <row r="379" spans="1:13" ht="12.75">
      <c r="A379" s="87">
        <v>33.2</v>
      </c>
      <c r="B379" s="87"/>
      <c r="C379" s="86">
        <f t="shared" si="35"/>
        <v>-8.443267627997596</v>
      </c>
      <c r="D379" s="87">
        <f t="shared" si="36"/>
        <v>33.2</v>
      </c>
      <c r="E379" s="87">
        <f t="shared" si="37"/>
        <v>-1.9635506111622316</v>
      </c>
      <c r="F379" s="87"/>
      <c r="G379" s="87"/>
      <c r="H379" s="87">
        <f t="shared" si="38"/>
        <v>33.2</v>
      </c>
      <c r="I379" s="87"/>
      <c r="J379" s="87">
        <f t="shared" si="39"/>
        <v>16.578783311160965</v>
      </c>
      <c r="K379" s="87">
        <f t="shared" si="40"/>
        <v>33.2</v>
      </c>
      <c r="L379" s="87">
        <f t="shared" si="41"/>
        <v>11.627906976744184</v>
      </c>
      <c r="M379" s="87"/>
    </row>
    <row r="380" spans="1:13" ht="12.75">
      <c r="A380" s="87">
        <v>33.3</v>
      </c>
      <c r="B380" s="87"/>
      <c r="C380" s="86">
        <f t="shared" si="35"/>
        <v>-8.607409190966726</v>
      </c>
      <c r="D380" s="87">
        <f t="shared" si="36"/>
        <v>33.3</v>
      </c>
      <c r="E380" s="87">
        <f t="shared" si="37"/>
        <v>-2.0017230676666804</v>
      </c>
      <c r="F380" s="87"/>
      <c r="G380" s="87"/>
      <c r="H380" s="87">
        <f t="shared" si="38"/>
        <v>33.3</v>
      </c>
      <c r="I380" s="87"/>
      <c r="J380" s="87">
        <f t="shared" si="39"/>
        <v>17.229649530404295</v>
      </c>
      <c r="K380" s="87">
        <f t="shared" si="40"/>
        <v>33.3</v>
      </c>
      <c r="L380" s="87">
        <f t="shared" si="41"/>
        <v>11.627906976744184</v>
      </c>
      <c r="M380" s="87"/>
    </row>
    <row r="381" spans="1:13" ht="12.75">
      <c r="A381" s="87">
        <v>33.4</v>
      </c>
      <c r="B381" s="87"/>
      <c r="C381" s="86">
        <f t="shared" si="35"/>
        <v>-8.763056283783664</v>
      </c>
      <c r="D381" s="87">
        <f t="shared" si="36"/>
        <v>33.4</v>
      </c>
      <c r="E381" s="87">
        <f t="shared" si="37"/>
        <v>-2.037920065996201</v>
      </c>
      <c r="F381" s="87"/>
      <c r="G381" s="87"/>
      <c r="H381" s="87">
        <f t="shared" si="38"/>
        <v>33.4</v>
      </c>
      <c r="I381" s="87"/>
      <c r="J381" s="87">
        <f t="shared" si="39"/>
        <v>17.85840824017683</v>
      </c>
      <c r="K381" s="87">
        <f t="shared" si="40"/>
        <v>33.4</v>
      </c>
      <c r="L381" s="87">
        <f t="shared" si="41"/>
        <v>11.627906976744184</v>
      </c>
      <c r="M381" s="87"/>
    </row>
    <row r="382" spans="1:13" ht="12.75">
      <c r="A382" s="87">
        <v>33.5</v>
      </c>
      <c r="B382" s="87"/>
      <c r="C382" s="86">
        <f t="shared" si="35"/>
        <v>-8.910055301623162</v>
      </c>
      <c r="D382" s="87">
        <f t="shared" si="36"/>
        <v>33.5</v>
      </c>
      <c r="E382" s="87">
        <f t="shared" si="37"/>
        <v>-2.0721058840984097</v>
      </c>
      <c r="F382" s="87"/>
      <c r="G382" s="87"/>
      <c r="H382" s="87">
        <f t="shared" si="38"/>
        <v>33.5</v>
      </c>
      <c r="I382" s="87"/>
      <c r="J382" s="87">
        <f t="shared" si="39"/>
        <v>18.462578018135584</v>
      </c>
      <c r="K382" s="87">
        <f t="shared" si="40"/>
        <v>33.5</v>
      </c>
      <c r="L382" s="87">
        <f t="shared" si="41"/>
        <v>11.627906976744184</v>
      </c>
      <c r="M382" s="87"/>
    </row>
    <row r="383" spans="1:13" ht="12.75">
      <c r="A383" s="87">
        <v>33.6</v>
      </c>
      <c r="B383" s="87"/>
      <c r="C383" s="86">
        <f t="shared" si="35"/>
        <v>-9.048261174262404</v>
      </c>
      <c r="D383" s="87">
        <f t="shared" si="36"/>
        <v>33.6</v>
      </c>
      <c r="E383" s="87">
        <f t="shared" si="37"/>
        <v>-2.104246784712187</v>
      </c>
      <c r="F383" s="87"/>
      <c r="G383" s="87"/>
      <c r="H383" s="87">
        <f t="shared" si="38"/>
        <v>33.6</v>
      </c>
      <c r="I383" s="87"/>
      <c r="J383" s="87">
        <f t="shared" si="39"/>
        <v>19.039774483177784</v>
      </c>
      <c r="K383" s="87">
        <f t="shared" si="40"/>
        <v>33.6</v>
      </c>
      <c r="L383" s="87">
        <f t="shared" si="41"/>
        <v>11.627906976744184</v>
      </c>
      <c r="M383" s="87"/>
    </row>
    <row r="384" spans="1:13" ht="12.75">
      <c r="A384" s="87">
        <v>33.7</v>
      </c>
      <c r="B384" s="87"/>
      <c r="C384" s="86">
        <f t="shared" si="35"/>
        <v>-9.177537509247637</v>
      </c>
      <c r="D384" s="87">
        <f t="shared" si="36"/>
        <v>33.7</v>
      </c>
      <c r="E384" s="87">
        <f t="shared" si="37"/>
        <v>-2.134311048662241</v>
      </c>
      <c r="F384" s="87"/>
      <c r="G384" s="87"/>
      <c r="H384" s="87">
        <f t="shared" si="38"/>
        <v>33.7</v>
      </c>
      <c r="I384" s="87"/>
      <c r="J384" s="87">
        <f t="shared" si="39"/>
        <v>19.587719705499378</v>
      </c>
      <c r="K384" s="87">
        <f t="shared" si="40"/>
        <v>33.7</v>
      </c>
      <c r="L384" s="87">
        <f t="shared" si="41"/>
        <v>11.627906976744184</v>
      </c>
      <c r="M384" s="87"/>
    </row>
    <row r="385" spans="1:13" ht="12.75">
      <c r="A385" s="87">
        <v>33.8</v>
      </c>
      <c r="B385" s="87"/>
      <c r="C385" s="86">
        <f t="shared" si="35"/>
        <v>-9.297756726497004</v>
      </c>
      <c r="D385" s="87">
        <f t="shared" si="36"/>
        <v>33.8</v>
      </c>
      <c r="E385" s="87">
        <f t="shared" si="37"/>
        <v>-2.162269006162094</v>
      </c>
      <c r="F385" s="87"/>
      <c r="G385" s="87"/>
      <c r="H385" s="87">
        <f t="shared" si="38"/>
        <v>33.8</v>
      </c>
      <c r="I385" s="87"/>
      <c r="J385" s="87">
        <f t="shared" si="39"/>
        <v>20.104251196539604</v>
      </c>
      <c r="K385" s="87">
        <f t="shared" si="40"/>
        <v>33.8</v>
      </c>
      <c r="L385" s="87">
        <f t="shared" si="41"/>
        <v>11.627906976744184</v>
      </c>
      <c r="M385" s="87"/>
    </row>
    <row r="386" spans="1:13" ht="12.75">
      <c r="A386" s="87">
        <v>33.9</v>
      </c>
      <c r="B386" s="87"/>
      <c r="C386" s="86">
        <f t="shared" si="35"/>
        <v>-9.408800184206711</v>
      </c>
      <c r="D386" s="87">
        <f t="shared" si="36"/>
        <v>33.9</v>
      </c>
      <c r="E386" s="87">
        <f t="shared" si="37"/>
        <v>-2.1880930660945843</v>
      </c>
      <c r="F386" s="87"/>
      <c r="G386" s="87"/>
      <c r="H386" s="87">
        <f t="shared" si="38"/>
        <v>33.9</v>
      </c>
      <c r="I386" s="87"/>
      <c r="J386" s="87">
        <f t="shared" si="39"/>
        <v>20.587330443332153</v>
      </c>
      <c r="K386" s="87">
        <f t="shared" si="40"/>
        <v>33.9</v>
      </c>
      <c r="L386" s="87">
        <f t="shared" si="41"/>
        <v>11.627906976744184</v>
      </c>
      <c r="M386" s="87"/>
    </row>
    <row r="387" spans="1:13" ht="12.75">
      <c r="A387" s="87">
        <v>34</v>
      </c>
      <c r="B387" s="87"/>
      <c r="C387" s="86">
        <f t="shared" si="35"/>
        <v>-9.510558295936036</v>
      </c>
      <c r="D387" s="87">
        <f t="shared" si="36"/>
        <v>34</v>
      </c>
      <c r="E387" s="87">
        <f t="shared" si="37"/>
        <v>-2.2117577432409385</v>
      </c>
      <c r="F387" s="87"/>
      <c r="G387" s="87"/>
      <c r="H387" s="87">
        <f t="shared" si="38"/>
        <v>34</v>
      </c>
      <c r="I387" s="87"/>
      <c r="J387" s="87">
        <f t="shared" si="39"/>
        <v>21.035050953580875</v>
      </c>
      <c r="K387" s="87">
        <f t="shared" si="40"/>
        <v>34</v>
      </c>
      <c r="L387" s="87">
        <f t="shared" si="41"/>
        <v>11.627906976744184</v>
      </c>
      <c r="M387" s="87"/>
    </row>
    <row r="388" spans="1:13" ht="12.75">
      <c r="A388" s="87">
        <v>34.1</v>
      </c>
      <c r="B388" s="87"/>
      <c r="C388" s="86">
        <f t="shared" si="35"/>
        <v>-9.602930638755868</v>
      </c>
      <c r="D388" s="87">
        <f t="shared" si="36"/>
        <v>34.1</v>
      </c>
      <c r="E388" s="87">
        <f t="shared" si="37"/>
        <v>-2.2332396834315973</v>
      </c>
      <c r="F388" s="87"/>
      <c r="G388" s="87"/>
      <c r="H388" s="87">
        <f t="shared" si="38"/>
        <v>34.1</v>
      </c>
      <c r="I388" s="87"/>
      <c r="J388" s="87">
        <f t="shared" si="39"/>
        <v>21.445645779710745</v>
      </c>
      <c r="K388" s="87">
        <f t="shared" si="40"/>
        <v>34.1</v>
      </c>
      <c r="L388" s="87">
        <f t="shared" si="41"/>
        <v>11.627906976744184</v>
      </c>
      <c r="M388" s="87"/>
    </row>
    <row r="389" spans="1:13" ht="12.75">
      <c r="A389" s="87">
        <v>34.2</v>
      </c>
      <c r="B389" s="87"/>
      <c r="C389" s="86">
        <f t="shared" si="35"/>
        <v>-9.685826052354038</v>
      </c>
      <c r="D389" s="87">
        <f t="shared" si="36"/>
        <v>34.2</v>
      </c>
      <c r="E389" s="87">
        <f t="shared" si="37"/>
        <v>-2.2525176865939622</v>
      </c>
      <c r="F389" s="87"/>
      <c r="G389" s="87"/>
      <c r="H389" s="87">
        <f t="shared" si="38"/>
        <v>34.2</v>
      </c>
      <c r="I389" s="87"/>
      <c r="J389" s="87">
        <f t="shared" si="39"/>
        <v>21.81749449220005</v>
      </c>
      <c r="K389" s="87">
        <f t="shared" si="40"/>
        <v>34.2</v>
      </c>
      <c r="L389" s="87">
        <f t="shared" si="41"/>
        <v>11.627906976744184</v>
      </c>
      <c r="M389" s="87"/>
    </row>
    <row r="390" spans="1:13" ht="12.75">
      <c r="A390" s="87">
        <v>34.3</v>
      </c>
      <c r="B390" s="87"/>
      <c r="C390" s="86">
        <f t="shared" si="35"/>
        <v>-9.759162728999422</v>
      </c>
      <c r="D390" s="87">
        <f t="shared" si="36"/>
        <v>34.3</v>
      </c>
      <c r="E390" s="87">
        <f t="shared" si="37"/>
        <v>-2.2695727276742845</v>
      </c>
      <c r="F390" s="87"/>
      <c r="G390" s="87"/>
      <c r="H390" s="87">
        <f t="shared" si="38"/>
        <v>34.3</v>
      </c>
      <c r="I390" s="87"/>
      <c r="J390" s="87">
        <f t="shared" si="39"/>
        <v>22.149129574672433</v>
      </c>
      <c r="K390" s="87">
        <f t="shared" si="40"/>
        <v>34.3</v>
      </c>
      <c r="L390" s="87">
        <f t="shared" si="41"/>
        <v>11.627906976744184</v>
      </c>
      <c r="M390" s="87"/>
    </row>
    <row r="391" spans="1:13" ht="12.75">
      <c r="A391" s="87">
        <v>34.4</v>
      </c>
      <c r="B391" s="87"/>
      <c r="C391" s="86">
        <f t="shared" si="35"/>
        <v>-9.822868294276354</v>
      </c>
      <c r="D391" s="87">
        <f t="shared" si="36"/>
        <v>34.4</v>
      </c>
      <c r="E391" s="87">
        <f t="shared" si="37"/>
        <v>-2.2843879754131056</v>
      </c>
      <c r="F391" s="87"/>
      <c r="G391" s="87"/>
      <c r="H391" s="87">
        <f t="shared" si="38"/>
        <v>34.4</v>
      </c>
      <c r="I391" s="87"/>
      <c r="J391" s="87">
        <f t="shared" si="39"/>
        <v>22.43924221551155</v>
      </c>
      <c r="K391" s="87">
        <f t="shared" si="40"/>
        <v>34.4</v>
      </c>
      <c r="L391" s="87">
        <f t="shared" si="41"/>
        <v>11.627906976744184</v>
      </c>
      <c r="M391" s="87"/>
    </row>
    <row r="392" spans="1:13" ht="12.75">
      <c r="A392" s="87">
        <v>34.5</v>
      </c>
      <c r="B392" s="87"/>
      <c r="C392" s="86">
        <f t="shared" si="35"/>
        <v>-9.876879878509314</v>
      </c>
      <c r="D392" s="87">
        <f t="shared" si="36"/>
        <v>34.5</v>
      </c>
      <c r="E392" s="87">
        <f t="shared" si="37"/>
        <v>-2.2969488089556545</v>
      </c>
      <c r="F392" s="87"/>
      <c r="G392" s="87"/>
      <c r="H392" s="87">
        <f t="shared" si="38"/>
        <v>34.5</v>
      </c>
      <c r="I392" s="87"/>
      <c r="J392" s="87">
        <f t="shared" si="39"/>
        <v>22.68668747314004</v>
      </c>
      <c r="K392" s="87">
        <f t="shared" si="40"/>
        <v>34.5</v>
      </c>
      <c r="L392" s="87">
        <f t="shared" si="41"/>
        <v>11.627906976744184</v>
      </c>
      <c r="M392" s="87"/>
    </row>
    <row r="393" spans="1:13" ht="12.75">
      <c r="A393" s="87">
        <v>34.6</v>
      </c>
      <c r="B393" s="87"/>
      <c r="C393" s="86">
        <f t="shared" si="35"/>
        <v>-9.921144178807742</v>
      </c>
      <c r="D393" s="87">
        <f t="shared" si="36"/>
        <v>34.6</v>
      </c>
      <c r="E393" s="87">
        <f t="shared" si="37"/>
        <v>-2.3072428322808705</v>
      </c>
      <c r="F393" s="87"/>
      <c r="G393" s="87"/>
      <c r="H393" s="87">
        <f t="shared" si="38"/>
        <v>34.6</v>
      </c>
      <c r="I393" s="87"/>
      <c r="J393" s="87">
        <f t="shared" si="39"/>
        <v>22.890488794579245</v>
      </c>
      <c r="K393" s="87">
        <f t="shared" si="40"/>
        <v>34.6</v>
      </c>
      <c r="L393" s="87">
        <f t="shared" si="41"/>
        <v>11.627906976744184</v>
      </c>
      <c r="M393" s="87"/>
    </row>
    <row r="394" spans="1:13" ht="12.75">
      <c r="A394" s="87">
        <v>34.7</v>
      </c>
      <c r="B394" s="87"/>
      <c r="C394" s="86">
        <f t="shared" si="35"/>
        <v>-9.95561751166951</v>
      </c>
      <c r="D394" s="87">
        <f t="shared" si="36"/>
        <v>34.7</v>
      </c>
      <c r="E394" s="87">
        <f t="shared" si="37"/>
        <v>-2.3152598864347698</v>
      </c>
      <c r="F394" s="87"/>
      <c r="G394" s="87"/>
      <c r="H394" s="87">
        <f t="shared" si="38"/>
        <v>34.7</v>
      </c>
      <c r="I394" s="87"/>
      <c r="J394" s="87">
        <f t="shared" si="39"/>
        <v>23.04984186945596</v>
      </c>
      <c r="K394" s="87">
        <f t="shared" si="40"/>
        <v>34.7</v>
      </c>
      <c r="L394" s="87">
        <f t="shared" si="41"/>
        <v>11.627906976744184</v>
      </c>
      <c r="M394" s="87"/>
    </row>
    <row r="395" spans="1:13" ht="12.75">
      <c r="A395" s="87">
        <v>34.8</v>
      </c>
      <c r="B395" s="87"/>
      <c r="C395" s="86">
        <f t="shared" si="35"/>
        <v>-9.980265856091254</v>
      </c>
      <c r="D395" s="87">
        <f t="shared" si="36"/>
        <v>34.8</v>
      </c>
      <c r="E395" s="87">
        <f t="shared" si="37"/>
        <v>-2.3209920595561058</v>
      </c>
      <c r="F395" s="87"/>
      <c r="G395" s="87"/>
      <c r="H395" s="87">
        <f t="shared" si="38"/>
        <v>34.8</v>
      </c>
      <c r="I395" s="87"/>
      <c r="J395" s="87">
        <f t="shared" si="39"/>
        <v>23.164117804246718</v>
      </c>
      <c r="K395" s="87">
        <f t="shared" si="40"/>
        <v>34.8</v>
      </c>
      <c r="L395" s="87">
        <f t="shared" si="41"/>
        <v>11.627906976744184</v>
      </c>
      <c r="M395" s="87"/>
    </row>
    <row r="396" spans="1:13" ht="12.75">
      <c r="A396" s="87">
        <v>34.9</v>
      </c>
      <c r="B396" s="87"/>
      <c r="C396" s="86">
        <f t="shared" si="35"/>
        <v>-9.995064887142984</v>
      </c>
      <c r="D396" s="87">
        <f t="shared" si="36"/>
        <v>34.9</v>
      </c>
      <c r="E396" s="87">
        <f t="shared" si="37"/>
        <v>-2.324433694684415</v>
      </c>
      <c r="F396" s="87"/>
      <c r="G396" s="87"/>
      <c r="H396" s="87">
        <f t="shared" si="38"/>
        <v>34.9</v>
      </c>
      <c r="I396" s="87"/>
      <c r="J396" s="87">
        <f t="shared" si="39"/>
        <v>23.23286560423223</v>
      </c>
      <c r="K396" s="87">
        <f t="shared" si="40"/>
        <v>34.9</v>
      </c>
      <c r="L396" s="87">
        <f t="shared" si="41"/>
        <v>11.627906976744184</v>
      </c>
      <c r="M396" s="87"/>
    </row>
    <row r="397" spans="1:13" ht="12.75">
      <c r="A397" s="87">
        <v>35</v>
      </c>
      <c r="B397" s="87"/>
      <c r="C397" s="86">
        <f t="shared" si="35"/>
        <v>-9.999999999973836</v>
      </c>
      <c r="D397" s="87">
        <f t="shared" si="36"/>
        <v>35</v>
      </c>
      <c r="E397" s="87">
        <f t="shared" si="37"/>
        <v>-2.325581395342753</v>
      </c>
      <c r="F397" s="87"/>
      <c r="G397" s="87"/>
      <c r="H397" s="87">
        <f t="shared" si="38"/>
        <v>35</v>
      </c>
      <c r="I397" s="87"/>
      <c r="J397" s="87">
        <f t="shared" si="39"/>
        <v>23.255813953366683</v>
      </c>
      <c r="K397" s="87">
        <f t="shared" si="40"/>
        <v>35</v>
      </c>
      <c r="L397" s="87">
        <f t="shared" si="41"/>
        <v>11.627906976744184</v>
      </c>
      <c r="M397" s="87"/>
    </row>
    <row r="398" spans="1:13" ht="12.75">
      <c r="A398" s="87">
        <v>35.1</v>
      </c>
      <c r="B398" s="87"/>
      <c r="C398" s="86">
        <f t="shared" si="35"/>
        <v>-9.995066324225292</v>
      </c>
      <c r="D398" s="87">
        <f t="shared" si="36"/>
        <v>35.1</v>
      </c>
      <c r="E398" s="87">
        <f t="shared" si="37"/>
        <v>-2.324434028889603</v>
      </c>
      <c r="F398" s="87"/>
      <c r="G398" s="87"/>
      <c r="H398" s="87">
        <f t="shared" si="38"/>
        <v>35.1</v>
      </c>
      <c r="I398" s="87"/>
      <c r="J398" s="87">
        <f t="shared" si="39"/>
        <v>23.232872285037786</v>
      </c>
      <c r="K398" s="87">
        <f t="shared" si="40"/>
        <v>35.1</v>
      </c>
      <c r="L398" s="87">
        <f t="shared" si="41"/>
        <v>11.627906976744184</v>
      </c>
      <c r="M398" s="87"/>
    </row>
    <row r="399" spans="1:13" ht="12.75">
      <c r="A399" s="87">
        <v>35.2</v>
      </c>
      <c r="B399" s="87"/>
      <c r="C399" s="86">
        <f t="shared" si="35"/>
        <v>-9.980268728837645</v>
      </c>
      <c r="D399" s="87">
        <f t="shared" si="36"/>
        <v>35.2</v>
      </c>
      <c r="E399" s="87">
        <f t="shared" si="37"/>
        <v>-2.3209927276366615</v>
      </c>
      <c r="F399" s="87"/>
      <c r="G399" s="87"/>
      <c r="H399" s="87">
        <f t="shared" si="38"/>
        <v>35.2</v>
      </c>
      <c r="I399" s="87"/>
      <c r="J399" s="87">
        <f t="shared" si="39"/>
        <v>23.16413113949176</v>
      </c>
      <c r="K399" s="87">
        <f t="shared" si="40"/>
        <v>35.2</v>
      </c>
      <c r="L399" s="87">
        <f t="shared" si="41"/>
        <v>11.627906976744184</v>
      </c>
      <c r="M399" s="87"/>
    </row>
    <row r="400" spans="1:13" ht="12.75">
      <c r="A400" s="87">
        <v>35.3</v>
      </c>
      <c r="B400" s="87"/>
      <c r="C400" s="86">
        <f t="shared" si="35"/>
        <v>-9.95562181724493</v>
      </c>
      <c r="D400" s="87">
        <f t="shared" si="36"/>
        <v>35.3</v>
      </c>
      <c r="E400" s="87">
        <f t="shared" si="37"/>
        <v>-2.3152608877313794</v>
      </c>
      <c r="F400" s="87"/>
      <c r="G400" s="87"/>
      <c r="H400" s="87">
        <f t="shared" si="38"/>
        <v>35.3</v>
      </c>
      <c r="I400" s="87"/>
      <c r="J400" s="87">
        <f t="shared" si="39"/>
        <v>23.049861806512386</v>
      </c>
      <c r="K400" s="87">
        <f t="shared" si="40"/>
        <v>35.3</v>
      </c>
      <c r="L400" s="87">
        <f t="shared" si="41"/>
        <v>11.627906976744184</v>
      </c>
      <c r="M400" s="87"/>
    </row>
    <row r="401" spans="1:13" ht="12.75">
      <c r="A401" s="87">
        <v>35.4</v>
      </c>
      <c r="B401" s="87"/>
      <c r="C401" s="86">
        <f t="shared" si="35"/>
        <v>-9.92114991296311</v>
      </c>
      <c r="D401" s="87">
        <f t="shared" si="36"/>
        <v>35.4</v>
      </c>
      <c r="E401" s="87">
        <f t="shared" si="37"/>
        <v>-2.307244165805374</v>
      </c>
      <c r="F401" s="87"/>
      <c r="G401" s="87"/>
      <c r="H401" s="87">
        <f t="shared" si="38"/>
        <v>35.4</v>
      </c>
      <c r="I401" s="87"/>
      <c r="J401" s="87">
        <f t="shared" si="39"/>
        <v>22.890515254764633</v>
      </c>
      <c r="K401" s="87">
        <f t="shared" si="40"/>
        <v>35.4</v>
      </c>
      <c r="L401" s="87">
        <f t="shared" si="41"/>
        <v>11.627906976744184</v>
      </c>
      <c r="M401" s="87"/>
    </row>
    <row r="402" spans="1:13" ht="12.75">
      <c r="A402" s="87">
        <v>35.5</v>
      </c>
      <c r="B402" s="87"/>
      <c r="C402" s="86">
        <f t="shared" si="35"/>
        <v>-9.876887035585716</v>
      </c>
      <c r="D402" s="87">
        <f t="shared" si="36"/>
        <v>35.5</v>
      </c>
      <c r="E402" s="87">
        <f t="shared" si="37"/>
        <v>-2.296950473392027</v>
      </c>
      <c r="F402" s="87"/>
      <c r="G402" s="87"/>
      <c r="H402" s="87">
        <f t="shared" si="38"/>
        <v>35.5</v>
      </c>
      <c r="I402" s="87"/>
      <c r="J402" s="87">
        <f t="shared" si="39"/>
        <v>22.686720352028185</v>
      </c>
      <c r="K402" s="87">
        <f t="shared" si="40"/>
        <v>35.5</v>
      </c>
      <c r="L402" s="87">
        <f t="shared" si="41"/>
        <v>11.627906976744184</v>
      </c>
      <c r="M402" s="87"/>
    </row>
    <row r="403" spans="1:13" ht="12.75">
      <c r="A403" s="87">
        <v>35.6</v>
      </c>
      <c r="B403" s="87"/>
      <c r="C403" s="86">
        <f t="shared" si="35"/>
        <v>-9.822876867210617</v>
      </c>
      <c r="D403" s="87">
        <f t="shared" si="36"/>
        <v>35.6</v>
      </c>
      <c r="E403" s="87">
        <f t="shared" si="37"/>
        <v>-2.2843899691187484</v>
      </c>
      <c r="F403" s="87"/>
      <c r="G403" s="87"/>
      <c r="H403" s="87">
        <f t="shared" si="38"/>
        <v>35.6</v>
      </c>
      <c r="I403" s="87"/>
      <c r="J403" s="87">
        <f t="shared" si="39"/>
        <v>22.439281383344525</v>
      </c>
      <c r="K403" s="87">
        <f t="shared" si="40"/>
        <v>35.6</v>
      </c>
      <c r="L403" s="87">
        <f t="shared" si="41"/>
        <v>11.627906976744184</v>
      </c>
      <c r="M403" s="87"/>
    </row>
    <row r="404" spans="1:13" ht="12.75">
      <c r="A404" s="87">
        <v>35.7</v>
      </c>
      <c r="B404" s="87"/>
      <c r="C404" s="86">
        <f t="shared" si="35"/>
        <v>-9.759172709331107</v>
      </c>
      <c r="D404" s="87">
        <f t="shared" si="36"/>
        <v>35.7</v>
      </c>
      <c r="E404" s="87">
        <f t="shared" si="37"/>
        <v>-2.269575048681653</v>
      </c>
      <c r="F404" s="87"/>
      <c r="G404" s="87"/>
      <c r="H404" s="87">
        <f t="shared" si="38"/>
        <v>35.7</v>
      </c>
      <c r="I404" s="87"/>
      <c r="J404" s="87">
        <f t="shared" si="39"/>
        <v>22.149174876872806</v>
      </c>
      <c r="K404" s="87">
        <f t="shared" si="40"/>
        <v>35.7</v>
      </c>
      <c r="L404" s="87">
        <f t="shared" si="41"/>
        <v>11.627906976744184</v>
      </c>
      <c r="M404" s="87"/>
    </row>
    <row r="405" spans="1:13" ht="12.75">
      <c r="A405" s="87">
        <v>35.8</v>
      </c>
      <c r="B405" s="87"/>
      <c r="C405" s="86">
        <f t="shared" si="35"/>
        <v>-9.685837430233754</v>
      </c>
      <c r="D405" s="87">
        <f t="shared" si="36"/>
        <v>35.8</v>
      </c>
      <c r="E405" s="87">
        <f t="shared" si="37"/>
        <v>-2.252520332612501</v>
      </c>
      <c r="F405" s="87"/>
      <c r="G405" s="87"/>
      <c r="H405" s="87">
        <f t="shared" si="38"/>
        <v>35.8</v>
      </c>
      <c r="I405" s="87"/>
      <c r="J405" s="87">
        <f t="shared" si="39"/>
        <v>21.81754574998075</v>
      </c>
      <c r="K405" s="87">
        <f t="shared" si="40"/>
        <v>35.8</v>
      </c>
      <c r="L405" s="87">
        <f t="shared" si="41"/>
        <v>11.627906976744184</v>
      </c>
      <c r="M405" s="87"/>
    </row>
    <row r="406" spans="1:13" ht="12.75">
      <c r="A406" s="87">
        <v>35.9</v>
      </c>
      <c r="B406" s="87"/>
      <c r="C406" s="86">
        <f t="shared" si="35"/>
        <v>-9.60294340295504</v>
      </c>
      <c r="D406" s="87">
        <f t="shared" si="36"/>
        <v>35.9</v>
      </c>
      <c r="E406" s="87">
        <f t="shared" si="37"/>
        <v>-2.2332426518500093</v>
      </c>
      <c r="F406" s="87"/>
      <c r="G406" s="87"/>
      <c r="H406" s="87">
        <f t="shared" si="38"/>
        <v>35.9</v>
      </c>
      <c r="I406" s="87"/>
      <c r="J406" s="87">
        <f t="shared" si="39"/>
        <v>21.445702790780864</v>
      </c>
      <c r="K406" s="87">
        <f t="shared" si="40"/>
        <v>35.9</v>
      </c>
      <c r="L406" s="87">
        <f t="shared" si="41"/>
        <v>11.627906976744184</v>
      </c>
      <c r="M406" s="87"/>
    </row>
    <row r="407" spans="1:13" ht="12.75">
      <c r="A407" s="87">
        <v>36</v>
      </c>
      <c r="B407" s="87"/>
      <c r="C407" s="86">
        <f t="shared" si="35"/>
        <v>-9.510572433857934</v>
      </c>
      <c r="D407" s="87">
        <f t="shared" si="36"/>
        <v>36</v>
      </c>
      <c r="E407" s="87">
        <f t="shared" si="37"/>
        <v>-2.211761031129752</v>
      </c>
      <c r="F407" s="87"/>
      <c r="G407" s="87"/>
      <c r="H407" s="87">
        <f t="shared" si="38"/>
        <v>36</v>
      </c>
      <c r="I407" s="87"/>
      <c r="J407" s="87">
        <f t="shared" si="39"/>
        <v>21.03511349294382</v>
      </c>
      <c r="K407" s="87">
        <f t="shared" si="40"/>
        <v>36</v>
      </c>
      <c r="L407" s="87">
        <f t="shared" si="41"/>
        <v>11.627906976744184</v>
      </c>
      <c r="M407" s="87"/>
    </row>
    <row r="408" spans="1:13" ht="12.75">
      <c r="A408" s="87">
        <v>36.1</v>
      </c>
      <c r="B408" s="87"/>
      <c r="C408" s="86">
        <f t="shared" si="35"/>
        <v>-9.408815681898929</v>
      </c>
      <c r="D408" s="87">
        <f t="shared" si="36"/>
        <v>36.1</v>
      </c>
      <c r="E408" s="87">
        <f t="shared" si="37"/>
        <v>-2.1880966702090534</v>
      </c>
      <c r="F408" s="87"/>
      <c r="G408" s="87"/>
      <c r="H408" s="87">
        <f t="shared" si="38"/>
        <v>36.1</v>
      </c>
      <c r="I408" s="87"/>
      <c r="J408" s="87">
        <f t="shared" si="39"/>
        <v>20.58739826417377</v>
      </c>
      <c r="K408" s="87">
        <f t="shared" si="40"/>
        <v>36.1</v>
      </c>
      <c r="L408" s="87">
        <f t="shared" si="41"/>
        <v>11.627906976744184</v>
      </c>
      <c r="M408" s="87"/>
    </row>
    <row r="409" spans="1:13" ht="12.75">
      <c r="A409" s="87">
        <v>36.2</v>
      </c>
      <c r="B409" s="87"/>
      <c r="C409" s="86">
        <f t="shared" si="35"/>
        <v>-9.297773568665185</v>
      </c>
      <c r="D409" s="87">
        <f t="shared" si="36"/>
        <v>36.2</v>
      </c>
      <c r="E409" s="87">
        <f t="shared" si="37"/>
        <v>-2.162272922945392</v>
      </c>
      <c r="F409" s="87"/>
      <c r="G409" s="87"/>
      <c r="H409" s="87">
        <f t="shared" si="38"/>
        <v>36.2</v>
      </c>
      <c r="I409" s="87"/>
      <c r="J409" s="87">
        <f t="shared" si="39"/>
        <v>20.10432403120208</v>
      </c>
      <c r="K409" s="87">
        <f t="shared" si="40"/>
        <v>36.2</v>
      </c>
      <c r="L409" s="87">
        <f t="shared" si="41"/>
        <v>11.627906976744184</v>
      </c>
      <c r="M409" s="87"/>
    </row>
    <row r="410" spans="1:13" ht="12.75">
      <c r="A410" s="87">
        <v>36.3</v>
      </c>
      <c r="B410" s="87"/>
      <c r="C410" s="86">
        <f t="shared" si="35"/>
        <v>-9.17755567927061</v>
      </c>
      <c r="D410" s="87">
        <f t="shared" si="36"/>
        <v>36.3</v>
      </c>
      <c r="E410" s="87">
        <f t="shared" si="37"/>
        <v>-2.134315274248979</v>
      </c>
      <c r="F410" s="87"/>
      <c r="G410" s="87"/>
      <c r="H410" s="87">
        <f t="shared" si="38"/>
        <v>36.3</v>
      </c>
      <c r="I410" s="87"/>
      <c r="J410" s="87">
        <f t="shared" si="39"/>
        <v>19.587797266537724</v>
      </c>
      <c r="K410" s="87">
        <f t="shared" si="40"/>
        <v>36.3</v>
      </c>
      <c r="L410" s="87">
        <f t="shared" si="41"/>
        <v>11.627906976744184</v>
      </c>
      <c r="M410" s="87"/>
    </row>
    <row r="411" spans="1:13" ht="12.75">
      <c r="A411" s="87">
        <v>36.4</v>
      </c>
      <c r="B411" s="87"/>
      <c r="C411" s="86">
        <f t="shared" si="35"/>
        <v>-9.048280654208556</v>
      </c>
      <c r="D411" s="87">
        <f t="shared" si="36"/>
        <v>36.4</v>
      </c>
      <c r="E411" s="87">
        <f t="shared" si="37"/>
        <v>-2.104251314932222</v>
      </c>
      <c r="F411" s="87"/>
      <c r="G411" s="87"/>
      <c r="H411" s="87">
        <f t="shared" si="38"/>
        <v>36.4</v>
      </c>
      <c r="I411" s="87"/>
      <c r="J411" s="87">
        <f t="shared" si="39"/>
        <v>19.039856464494143</v>
      </c>
      <c r="K411" s="87">
        <f t="shared" si="40"/>
        <v>36.4</v>
      </c>
      <c r="L411" s="87">
        <f t="shared" si="41"/>
        <v>11.627906976744184</v>
      </c>
      <c r="M411" s="87"/>
    </row>
    <row r="412" spans="1:13" ht="12.75">
      <c r="A412" s="87">
        <v>36.5</v>
      </c>
      <c r="B412" s="87"/>
      <c r="C412" s="86">
        <f t="shared" si="35"/>
        <v>-8.910076072268152</v>
      </c>
      <c r="D412" s="87">
        <f t="shared" si="36"/>
        <v>36.5</v>
      </c>
      <c r="E412" s="87">
        <f t="shared" si="37"/>
        <v>-2.072110714480966</v>
      </c>
      <c r="F412" s="87"/>
      <c r="G412" s="87"/>
      <c r="H412" s="87">
        <f t="shared" si="38"/>
        <v>36.5</v>
      </c>
      <c r="I412" s="87"/>
      <c r="J412" s="87">
        <f t="shared" si="39"/>
        <v>18.462664096187318</v>
      </c>
      <c r="K412" s="87">
        <f t="shared" si="40"/>
        <v>36.5</v>
      </c>
      <c r="L412" s="87">
        <f t="shared" si="41"/>
        <v>11.627906976744184</v>
      </c>
      <c r="M412" s="87"/>
    </row>
    <row r="413" spans="1:13" ht="12.75">
      <c r="A413" s="87">
        <v>36.6</v>
      </c>
      <c r="B413" s="87"/>
      <c r="C413" s="86">
        <f t="shared" si="35"/>
        <v>-8.763078324629367</v>
      </c>
      <c r="D413" s="87">
        <f t="shared" si="36"/>
        <v>36.6</v>
      </c>
      <c r="E413" s="87">
        <f t="shared" si="37"/>
        <v>-2.0379251917742716</v>
      </c>
      <c r="F413" s="87"/>
      <c r="G413" s="87"/>
      <c r="H413" s="87">
        <f t="shared" si="38"/>
        <v>36.6</v>
      </c>
      <c r="I413" s="87"/>
      <c r="J413" s="87">
        <f t="shared" si="39"/>
        <v>17.858498075253266</v>
      </c>
      <c r="K413" s="87">
        <f t="shared" si="40"/>
        <v>36.6</v>
      </c>
      <c r="L413" s="87">
        <f t="shared" si="41"/>
        <v>11.627906976744184</v>
      </c>
      <c r="M413" s="87"/>
    </row>
    <row r="414" spans="1:13" ht="12.75">
      <c r="A414" s="87">
        <v>36.7</v>
      </c>
      <c r="B414" s="87"/>
      <c r="C414" s="86">
        <f t="shared" si="35"/>
        <v>-8.607432480261515</v>
      </c>
      <c r="D414" s="87">
        <f t="shared" si="36"/>
        <v>36.7</v>
      </c>
      <c r="E414" s="87">
        <f t="shared" si="37"/>
        <v>-2.001728483781748</v>
      </c>
      <c r="F414" s="87"/>
      <c r="G414" s="87"/>
      <c r="H414" s="87">
        <f t="shared" si="38"/>
        <v>36.7</v>
      </c>
      <c r="I414" s="87"/>
      <c r="J414" s="87">
        <f t="shared" si="39"/>
        <v>17.229742767967654</v>
      </c>
      <c r="K414" s="87">
        <f t="shared" si="40"/>
        <v>36.7</v>
      </c>
      <c r="L414" s="87">
        <f t="shared" si="41"/>
        <v>11.627906976744184</v>
      </c>
      <c r="M414" s="87"/>
    </row>
    <row r="415" spans="1:13" ht="12.75">
      <c r="A415" s="87">
        <v>36.8</v>
      </c>
      <c r="B415" s="87"/>
      <c r="C415" s="86">
        <f t="shared" si="35"/>
        <v>-8.44329214275774</v>
      </c>
      <c r="D415" s="87">
        <f t="shared" si="36"/>
        <v>36.8</v>
      </c>
      <c r="E415" s="87">
        <f t="shared" si="37"/>
        <v>-1.9635563122692419</v>
      </c>
      <c r="F415" s="87"/>
      <c r="G415" s="87"/>
      <c r="H415" s="87">
        <f t="shared" si="38"/>
        <v>36.8</v>
      </c>
      <c r="I415" s="87"/>
      <c r="J415" s="87">
        <f t="shared" si="39"/>
        <v>16.578879583245254</v>
      </c>
      <c r="K415" s="87">
        <f t="shared" si="40"/>
        <v>36.8</v>
      </c>
      <c r="L415" s="87">
        <f t="shared" si="41"/>
        <v>11.627906976744184</v>
      </c>
      <c r="M415" s="87"/>
    </row>
    <row r="416" spans="1:13" ht="12.75">
      <c r="A416" s="87">
        <v>36.9</v>
      </c>
      <c r="B416" s="87"/>
      <c r="C416" s="86">
        <f t="shared" si="35"/>
        <v>-8.270819298746853</v>
      </c>
      <c r="D416" s="87">
        <f t="shared" si="36"/>
        <v>36.9</v>
      </c>
      <c r="E416" s="87">
        <f t="shared" si="37"/>
        <v>-1.9234463485457798</v>
      </c>
      <c r="F416" s="87"/>
      <c r="G416" s="87"/>
      <c r="H416" s="87">
        <f t="shared" si="38"/>
        <v>36.9</v>
      </c>
      <c r="I416" s="87"/>
      <c r="J416" s="87">
        <f t="shared" si="39"/>
        <v>15.9084771796566</v>
      </c>
      <c r="K416" s="87">
        <f t="shared" si="40"/>
        <v>36.9</v>
      </c>
      <c r="L416" s="87">
        <f t="shared" si="41"/>
        <v>11.627906976744184</v>
      </c>
      <c r="M416" s="87"/>
    </row>
    <row r="417" spans="1:13" ht="12.75">
      <c r="A417" s="87">
        <v>37</v>
      </c>
      <c r="B417" s="87"/>
      <c r="C417" s="86">
        <f t="shared" si="35"/>
        <v>-8.090184158032152</v>
      </c>
      <c r="D417" s="87">
        <f t="shared" si="36"/>
        <v>37</v>
      </c>
      <c r="E417" s="87">
        <f t="shared" si="37"/>
        <v>-1.8814381762865469</v>
      </c>
      <c r="F417" s="87"/>
      <c r="G417" s="87"/>
      <c r="H417" s="87">
        <f t="shared" si="38"/>
        <v>37</v>
      </c>
      <c r="I417" s="87"/>
      <c r="J417" s="87">
        <f t="shared" si="39"/>
        <v>15.221181328110326</v>
      </c>
      <c r="K417" s="87">
        <f t="shared" si="40"/>
        <v>37</v>
      </c>
      <c r="L417" s="87">
        <f t="shared" si="41"/>
        <v>11.627906976744184</v>
      </c>
      <c r="M417" s="87"/>
    </row>
    <row r="418" spans="1:13" ht="12.75">
      <c r="A418" s="87">
        <v>37.1</v>
      </c>
      <c r="B418" s="87"/>
      <c r="C418" s="86">
        <f t="shared" si="35"/>
        <v>-7.901564985615053</v>
      </c>
      <c r="D418" s="87">
        <f t="shared" si="36"/>
        <v>37.1</v>
      </c>
      <c r="E418" s="87">
        <f t="shared" si="37"/>
        <v>-1.837573252468617</v>
      </c>
      <c r="F418" s="87"/>
      <c r="G418" s="87"/>
      <c r="H418" s="87">
        <f t="shared" si="38"/>
        <v>37.1</v>
      </c>
      <c r="I418" s="87"/>
      <c r="J418" s="87">
        <f t="shared" si="39"/>
        <v>14.519704470208795</v>
      </c>
      <c r="K418" s="87">
        <f t="shared" si="40"/>
        <v>37.1</v>
      </c>
      <c r="L418" s="87">
        <f t="shared" si="41"/>
        <v>11.627906976744184</v>
      </c>
      <c r="M418" s="87"/>
    </row>
    <row r="419" spans="1:13" ht="12.75">
      <c r="A419" s="87">
        <v>37.2</v>
      </c>
      <c r="B419" s="87"/>
      <c r="C419" s="86">
        <f t="shared" si="35"/>
        <v>-7.705147925768976</v>
      </c>
      <c r="D419" s="87">
        <f t="shared" si="36"/>
        <v>37.2</v>
      </c>
      <c r="E419" s="87">
        <f t="shared" si="37"/>
        <v>-1.7918948664579015</v>
      </c>
      <c r="F419" s="87"/>
      <c r="G419" s="87"/>
      <c r="H419" s="87">
        <f t="shared" si="38"/>
        <v>37.2</v>
      </c>
      <c r="I419" s="87"/>
      <c r="J419" s="87">
        <f t="shared" si="39"/>
        <v>13.806815013484176</v>
      </c>
      <c r="K419" s="87">
        <f t="shared" si="40"/>
        <v>37.2</v>
      </c>
      <c r="L419" s="87">
        <f t="shared" si="41"/>
        <v>11.627906976744184</v>
      </c>
      <c r="M419" s="87"/>
    </row>
    <row r="420" spans="1:13" ht="12.75">
      <c r="A420" s="87">
        <v>37.3</v>
      </c>
      <c r="B420" s="87"/>
      <c r="C420" s="86">
        <f t="shared" si="35"/>
        <v>-7.501126818337676</v>
      </c>
      <c r="D420" s="87">
        <f t="shared" si="36"/>
        <v>37.3</v>
      </c>
      <c r="E420" s="87">
        <f t="shared" si="37"/>
        <v>-1.7444480972878318</v>
      </c>
      <c r="F420" s="87"/>
      <c r="G420" s="87"/>
      <c r="H420" s="87">
        <f t="shared" si="38"/>
        <v>37.3</v>
      </c>
      <c r="I420" s="87"/>
      <c r="J420" s="87">
        <f t="shared" si="39"/>
        <v>13.085326405763885</v>
      </c>
      <c r="K420" s="87">
        <f t="shared" si="40"/>
        <v>37.3</v>
      </c>
      <c r="L420" s="87">
        <f t="shared" si="41"/>
        <v>11.627906976744184</v>
      </c>
      <c r="M420" s="87"/>
    </row>
    <row r="421" spans="1:13" ht="12.75">
      <c r="A421" s="87">
        <v>37.4</v>
      </c>
      <c r="B421" s="87"/>
      <c r="C421" s="86">
        <f t="shared" si="35"/>
        <v>-7.289703007438594</v>
      </c>
      <c r="D421" s="87">
        <f t="shared" si="36"/>
        <v>37.4</v>
      </c>
      <c r="E421" s="87">
        <f t="shared" si="37"/>
        <v>-1.695279769171766</v>
      </c>
      <c r="F421" s="87"/>
      <c r="G421" s="87"/>
      <c r="H421" s="87">
        <f t="shared" si="38"/>
        <v>37.4</v>
      </c>
      <c r="I421" s="87"/>
      <c r="J421" s="87">
        <f t="shared" si="39"/>
        <v>12.35808603178123</v>
      </c>
      <c r="K421" s="87">
        <f t="shared" si="40"/>
        <v>37.4</v>
      </c>
      <c r="L421" s="87">
        <f t="shared" si="41"/>
        <v>11.627906976744184</v>
      </c>
      <c r="M421" s="87"/>
    </row>
    <row r="422" spans="1:13" ht="12.75">
      <c r="A422" s="87">
        <v>37.5</v>
      </c>
      <c r="B422" s="87"/>
      <c r="C422" s="86">
        <f t="shared" si="35"/>
        <v>-7.071085142760795</v>
      </c>
      <c r="D422" s="87">
        <f t="shared" si="36"/>
        <v>37.5</v>
      </c>
      <c r="E422" s="87">
        <f t="shared" si="37"/>
        <v>-1.6444384052932082</v>
      </c>
      <c r="F422" s="87"/>
      <c r="G422" s="87"/>
      <c r="H422" s="87">
        <f t="shared" si="38"/>
        <v>37.5</v>
      </c>
      <c r="I422" s="87"/>
      <c r="J422" s="87">
        <f t="shared" si="39"/>
        <v>11.62796397585406</v>
      </c>
      <c r="K422" s="87">
        <f t="shared" si="40"/>
        <v>37.5</v>
      </c>
      <c r="L422" s="87">
        <f t="shared" si="41"/>
        <v>11.627906976744184</v>
      </c>
      <c r="M422" s="87"/>
    </row>
    <row r="423" spans="1:13" ht="12.75">
      <c r="A423" s="87">
        <v>37.6</v>
      </c>
      <c r="B423" s="87"/>
      <c r="C423" s="86">
        <f t="shared" si="35"/>
        <v>-6.8454889736529</v>
      </c>
      <c r="D423" s="87">
        <f t="shared" si="36"/>
        <v>37.6</v>
      </c>
      <c r="E423" s="87">
        <f t="shared" si="37"/>
        <v>-1.5919741799192793</v>
      </c>
      <c r="F423" s="87"/>
      <c r="G423" s="87"/>
      <c r="H423" s="87">
        <f t="shared" si="38"/>
        <v>37.6</v>
      </c>
      <c r="I423" s="87"/>
      <c r="J423" s="87">
        <f t="shared" si="39"/>
        <v>10.897841694977544</v>
      </c>
      <c r="K423" s="87">
        <f t="shared" si="40"/>
        <v>37.6</v>
      </c>
      <c r="L423" s="87">
        <f t="shared" si="41"/>
        <v>11.627906976744184</v>
      </c>
      <c r="M423" s="87"/>
    </row>
    <row r="424" spans="1:13" ht="12.75">
      <c r="A424" s="87">
        <v>37.7</v>
      </c>
      <c r="B424" s="87"/>
      <c r="C424" s="86">
        <f t="shared" si="35"/>
        <v>-6.613137136204644</v>
      </c>
      <c r="D424" s="87">
        <f t="shared" si="36"/>
        <v>37.7</v>
      </c>
      <c r="E424" s="87">
        <f t="shared" si="37"/>
        <v>-1.537938868884801</v>
      </c>
      <c r="F424" s="87"/>
      <c r="G424" s="87"/>
      <c r="H424" s="87">
        <f t="shared" si="38"/>
        <v>37.7</v>
      </c>
      <c r="I424" s="87"/>
      <c r="J424" s="87">
        <f t="shared" si="39"/>
        <v>10.170600647034641</v>
      </c>
      <c r="K424" s="87">
        <f t="shared" si="40"/>
        <v>37.7</v>
      </c>
      <c r="L424" s="87">
        <f t="shared" si="41"/>
        <v>11.627906976744184</v>
      </c>
      <c r="M424" s="87"/>
    </row>
    <row r="425" spans="1:13" ht="12.75">
      <c r="A425" s="87">
        <v>37.8</v>
      </c>
      <c r="B425" s="87"/>
      <c r="C425" s="86">
        <f t="shared" si="35"/>
        <v>-6.374258933531985</v>
      </c>
      <c r="D425" s="87">
        <f t="shared" si="36"/>
        <v>37.8</v>
      </c>
      <c r="E425" s="87">
        <f t="shared" si="37"/>
        <v>-1.4823857984958106</v>
      </c>
      <c r="F425" s="87"/>
      <c r="G425" s="87"/>
      <c r="H425" s="87">
        <f t="shared" si="38"/>
        <v>37.8</v>
      </c>
      <c r="I425" s="87"/>
      <c r="J425" s="87">
        <f t="shared" si="39"/>
        <v>9.449110919002866</v>
      </c>
      <c r="K425" s="87">
        <f t="shared" si="40"/>
        <v>37.8</v>
      </c>
      <c r="L425" s="87">
        <f t="shared" si="41"/>
        <v>11.627906976744184</v>
      </c>
      <c r="M425" s="87"/>
    </row>
    <row r="426" spans="1:13" ht="12.75">
      <c r="A426" s="87">
        <v>37.9</v>
      </c>
      <c r="B426" s="87"/>
      <c r="C426" s="86">
        <f t="shared" si="35"/>
        <v>-6.12909010948279</v>
      </c>
      <c r="D426" s="87">
        <f t="shared" si="36"/>
        <v>37.9</v>
      </c>
      <c r="E426" s="87">
        <f t="shared" si="37"/>
        <v>-1.4253697929029745</v>
      </c>
      <c r="F426" s="87"/>
      <c r="G426" s="87"/>
      <c r="H426" s="87">
        <f t="shared" si="38"/>
        <v>37.9</v>
      </c>
      <c r="I426" s="87"/>
      <c r="J426" s="87">
        <f t="shared" si="39"/>
        <v>8.736219900037153</v>
      </c>
      <c r="K426" s="87">
        <f t="shared" si="40"/>
        <v>37.9</v>
      </c>
      <c r="L426" s="87">
        <f t="shared" si="41"/>
        <v>11.627906976744184</v>
      </c>
      <c r="M426" s="87"/>
    </row>
    <row r="427" spans="1:13" ht="12.75">
      <c r="A427" s="87">
        <v>38</v>
      </c>
      <c r="B427" s="87"/>
      <c r="C427" s="86">
        <f t="shared" si="35"/>
        <v>-5.877872615986096</v>
      </c>
      <c r="D427" s="87">
        <f t="shared" si="36"/>
        <v>38</v>
      </c>
      <c r="E427" s="87">
        <f t="shared" si="37"/>
        <v>-1.3669471199967664</v>
      </c>
      <c r="F427" s="87"/>
      <c r="G427" s="87"/>
      <c r="H427" s="87">
        <f t="shared" si="38"/>
        <v>38</v>
      </c>
      <c r="I427" s="87"/>
      <c r="J427" s="87">
        <f t="shared" si="39"/>
        <v>8.034741044130053</v>
      </c>
      <c r="K427" s="87">
        <f t="shared" si="40"/>
        <v>38</v>
      </c>
      <c r="L427" s="87">
        <f t="shared" si="41"/>
        <v>11.627906976744184</v>
      </c>
      <c r="M427" s="87"/>
    </row>
    <row r="428" spans="1:13" ht="12.75">
      <c r="A428" s="87">
        <v>38.1</v>
      </c>
      <c r="B428" s="87"/>
      <c r="C428" s="86">
        <f t="shared" si="35"/>
        <v>-5.620854374275039</v>
      </c>
      <c r="D428" s="87">
        <f t="shared" si="36"/>
        <v>38.1</v>
      </c>
      <c r="E428" s="87">
        <f t="shared" si="37"/>
        <v>-1.3071754358779162</v>
      </c>
      <c r="F428" s="87"/>
      <c r="G428" s="87"/>
      <c r="H428" s="87">
        <f t="shared" si="38"/>
        <v>38.1</v>
      </c>
      <c r="I428" s="87"/>
      <c r="J428" s="87">
        <f t="shared" si="39"/>
        <v>7.347442766699265</v>
      </c>
      <c r="K428" s="87">
        <f t="shared" si="40"/>
        <v>38.1</v>
      </c>
      <c r="L428" s="87">
        <f t="shared" si="41"/>
        <v>11.627906976744184</v>
      </c>
      <c r="M428" s="87"/>
    </row>
    <row r="429" spans="1:13" ht="12.75">
      <c r="A429" s="87">
        <v>38.2</v>
      </c>
      <c r="B429" s="87"/>
      <c r="C429" s="86">
        <f t="shared" si="35"/>
        <v>-5.358289030218425</v>
      </c>
      <c r="D429" s="87">
        <f t="shared" si="36"/>
        <v>38.2</v>
      </c>
      <c r="E429" s="87">
        <f t="shared" si="37"/>
        <v>-1.2461137279577734</v>
      </c>
      <c r="F429" s="87"/>
      <c r="G429" s="87"/>
      <c r="H429" s="87">
        <f t="shared" si="38"/>
        <v>38.2</v>
      </c>
      <c r="I429" s="87"/>
      <c r="J429" s="87">
        <f t="shared" si="39"/>
        <v>6.677037518920724</v>
      </c>
      <c r="K429" s="87">
        <f t="shared" si="40"/>
        <v>38.2</v>
      </c>
      <c r="L429" s="87">
        <f t="shared" si="41"/>
        <v>11.627906976744184</v>
      </c>
      <c r="M429" s="87"/>
    </row>
    <row r="430" spans="1:13" ht="12.75">
      <c r="A430" s="87">
        <v>38.3</v>
      </c>
      <c r="B430" s="87"/>
      <c r="C430" s="86">
        <f t="shared" si="35"/>
        <v>-5.090435704003163</v>
      </c>
      <c r="D430" s="87">
        <f t="shared" si="36"/>
        <v>38.3</v>
      </c>
      <c r="E430" s="87">
        <f t="shared" si="37"/>
        <v>-1.1838222567449217</v>
      </c>
      <c r="F430" s="87"/>
      <c r="G430" s="87"/>
      <c r="H430" s="87">
        <f t="shared" si="38"/>
        <v>38.3</v>
      </c>
      <c r="I430" s="87"/>
      <c r="J430" s="87">
        <f t="shared" si="39"/>
        <v>6.026171082927948</v>
      </c>
      <c r="K430" s="87">
        <f t="shared" si="40"/>
        <v>38.3</v>
      </c>
      <c r="L430" s="87">
        <f t="shared" si="41"/>
        <v>11.627906976744184</v>
      </c>
      <c r="M430" s="87"/>
    </row>
    <row r="431" spans="1:13" ht="12.75">
      <c r="A431" s="87">
        <v>38.4</v>
      </c>
      <c r="B431" s="87"/>
      <c r="C431" s="86">
        <f t="shared" si="35"/>
        <v>-4.81755873441389</v>
      </c>
      <c r="D431" s="87">
        <f t="shared" si="36"/>
        <v>38.4</v>
      </c>
      <c r="E431" s="87">
        <f t="shared" si="37"/>
        <v>-1.1203624963753231</v>
      </c>
      <c r="F431" s="87"/>
      <c r="G431" s="87"/>
      <c r="H431" s="87">
        <f t="shared" si="38"/>
        <v>38.4</v>
      </c>
      <c r="I431" s="87"/>
      <c r="J431" s="87">
        <f t="shared" si="39"/>
        <v>5.397412130122689</v>
      </c>
      <c r="K431" s="87">
        <f t="shared" si="40"/>
        <v>38.4</v>
      </c>
      <c r="L431" s="87">
        <f t="shared" si="41"/>
        <v>11.627906976744184</v>
      </c>
      <c r="M431" s="87"/>
    </row>
    <row r="432" spans="1:13" ht="12.75">
      <c r="A432" s="87">
        <v>38.5</v>
      </c>
      <c r="B432" s="87"/>
      <c r="C432" s="86">
        <f aca="true" t="shared" si="42" ref="C432:C447">$A$12*SIN(2*3.141592*$D$12*A432/1000)</f>
        <v>-4.539927417962748</v>
      </c>
      <c r="D432" s="87">
        <f aca="true" t="shared" si="43" ref="D432:D447">A432*$A$43</f>
        <v>38.5</v>
      </c>
      <c r="E432" s="87">
        <f aca="true" t="shared" si="44" ref="E432:E447">C432/$C$12*$A$43</f>
        <v>-1.055797073944825</v>
      </c>
      <c r="F432" s="87"/>
      <c r="G432" s="87"/>
      <c r="H432" s="87">
        <f aca="true" t="shared" si="45" ref="H432:H447">A432*$C$43</f>
        <v>38.5</v>
      </c>
      <c r="I432" s="87"/>
      <c r="J432" s="87">
        <f aca="true" t="shared" si="46" ref="J432:J447">C432*C432/$C$12*$C$43</f>
        <v>4.793242083806954</v>
      </c>
      <c r="K432" s="87">
        <f aca="true" t="shared" si="47" ref="K432:K447">A432*$D$43</f>
        <v>38.5</v>
      </c>
      <c r="L432" s="87">
        <f aca="true" t="shared" si="48" ref="L432:L447">$D$6*$D$2*$D$43</f>
        <v>11.627906976744184</v>
      </c>
      <c r="M432" s="87"/>
    </row>
    <row r="433" spans="1:13" ht="12.75">
      <c r="A433" s="87">
        <v>38.6</v>
      </c>
      <c r="B433" s="87"/>
      <c r="C433" s="86">
        <f t="shared" si="42"/>
        <v>-4.257815743126195</v>
      </c>
      <c r="D433" s="87">
        <f t="shared" si="43"/>
        <v>38.6</v>
      </c>
      <c r="E433" s="87">
        <f t="shared" si="44"/>
        <v>-0.9901897077037664</v>
      </c>
      <c r="F433" s="87"/>
      <c r="G433" s="87"/>
      <c r="H433" s="87">
        <f t="shared" si="45"/>
        <v>38.6</v>
      </c>
      <c r="I433" s="87"/>
      <c r="J433" s="87">
        <f t="shared" si="46"/>
        <v>4.216045326142622</v>
      </c>
      <c r="K433" s="87">
        <f t="shared" si="47"/>
        <v>38.6</v>
      </c>
      <c r="L433" s="87">
        <f t="shared" si="48"/>
        <v>11.627906976744184</v>
      </c>
      <c r="M433" s="87"/>
    </row>
    <row r="434" spans="1:13" ht="12.75">
      <c r="A434" s="87">
        <v>38.7</v>
      </c>
      <c r="B434" s="87"/>
      <c r="C434" s="86">
        <f t="shared" si="42"/>
        <v>-3.971502119951771</v>
      </c>
      <c r="D434" s="87">
        <f t="shared" si="43"/>
        <v>38.7</v>
      </c>
      <c r="E434" s="87">
        <f t="shared" si="44"/>
        <v>-0.9236051441748304</v>
      </c>
      <c r="F434" s="87"/>
      <c r="G434" s="87"/>
      <c r="H434" s="87">
        <f t="shared" si="45"/>
        <v>38.7</v>
      </c>
      <c r="I434" s="87"/>
      <c r="J434" s="87">
        <f t="shared" si="46"/>
        <v>3.6680997880887003</v>
      </c>
      <c r="K434" s="87">
        <f t="shared" si="47"/>
        <v>38.7</v>
      </c>
      <c r="L434" s="87">
        <f t="shared" si="48"/>
        <v>11.627906976744184</v>
      </c>
      <c r="M434" s="87"/>
    </row>
    <row r="435" spans="1:13" ht="12.75">
      <c r="A435" s="87">
        <v>38.8</v>
      </c>
      <c r="B435" s="87"/>
      <c r="C435" s="86">
        <f t="shared" si="42"/>
        <v>-3.681269105300895</v>
      </c>
      <c r="D435" s="87">
        <f t="shared" si="43"/>
        <v>38.8</v>
      </c>
      <c r="E435" s="87">
        <f t="shared" si="44"/>
        <v>-0.8561090942560221</v>
      </c>
      <c r="F435" s="87"/>
      <c r="G435" s="87"/>
      <c r="H435" s="87">
        <f t="shared" si="45"/>
        <v>38.8</v>
      </c>
      <c r="I435" s="87"/>
      <c r="J435" s="87">
        <f t="shared" si="46"/>
        <v>3.1515679594518264</v>
      </c>
      <c r="K435" s="87">
        <f t="shared" si="47"/>
        <v>38.8</v>
      </c>
      <c r="L435" s="87">
        <f t="shared" si="48"/>
        <v>11.627906976744184</v>
      </c>
      <c r="M435" s="87"/>
    </row>
    <row r="436" spans="1:13" ht="12.75">
      <c r="A436" s="87">
        <v>38.9</v>
      </c>
      <c r="B436" s="87"/>
      <c r="C436" s="86">
        <f t="shared" si="42"/>
        <v>-3.3874031239995865</v>
      </c>
      <c r="D436" s="87">
        <f t="shared" si="43"/>
        <v>38.9</v>
      </c>
      <c r="E436" s="87">
        <f t="shared" si="44"/>
        <v>-0.7877681683719969</v>
      </c>
      <c r="F436" s="87"/>
      <c r="G436" s="87"/>
      <c r="H436" s="87">
        <f t="shared" si="45"/>
        <v>38.9</v>
      </c>
      <c r="I436" s="87"/>
      <c r="J436" s="87">
        <f t="shared" si="46"/>
        <v>2.6684883545307345</v>
      </c>
      <c r="K436" s="87">
        <f t="shared" si="47"/>
        <v>38.9</v>
      </c>
      <c r="L436" s="87">
        <f t="shared" si="48"/>
        <v>11.627906976744184</v>
      </c>
      <c r="M436" s="87"/>
    </row>
    <row r="437" spans="1:13" ht="12.75">
      <c r="A437" s="87">
        <v>39</v>
      </c>
      <c r="B437" s="87"/>
      <c r="C437" s="86">
        <f t="shared" si="42"/>
        <v>-3.090194186171877</v>
      </c>
      <c r="D437" s="87">
        <f t="shared" si="43"/>
        <v>39</v>
      </c>
      <c r="E437" s="87">
        <f t="shared" si="44"/>
        <v>-0.7186498107376458</v>
      </c>
      <c r="F437" s="87"/>
      <c r="G437" s="87"/>
      <c r="H437" s="87">
        <f t="shared" si="45"/>
        <v>39</v>
      </c>
      <c r="I437" s="87"/>
      <c r="J437" s="87">
        <f t="shared" si="46"/>
        <v>2.220767467034993</v>
      </c>
      <c r="K437" s="87">
        <f t="shared" si="47"/>
        <v>39</v>
      </c>
      <c r="L437" s="87">
        <f t="shared" si="48"/>
        <v>11.627906976744184</v>
      </c>
      <c r="M437" s="87"/>
    </row>
    <row r="438" spans="1:13" ht="12.75">
      <c r="A438" s="87">
        <v>39.1</v>
      </c>
      <c r="B438" s="87"/>
      <c r="C438" s="86">
        <f t="shared" si="42"/>
        <v>-2.789935601034899</v>
      </c>
      <c r="D438" s="87">
        <f t="shared" si="43"/>
        <v>39.1</v>
      </c>
      <c r="E438" s="87">
        <f t="shared" si="44"/>
        <v>-0.6488222327988138</v>
      </c>
      <c r="F438" s="87"/>
      <c r="G438" s="87"/>
      <c r="H438" s="87">
        <f t="shared" si="45"/>
        <v>39.1</v>
      </c>
      <c r="I438" s="87"/>
      <c r="J438" s="87">
        <f t="shared" si="46"/>
        <v>1.8101722460283636</v>
      </c>
      <c r="K438" s="87">
        <f t="shared" si="47"/>
        <v>39.1</v>
      </c>
      <c r="L438" s="87">
        <f t="shared" si="48"/>
        <v>11.627906976744184</v>
      </c>
      <c r="M438" s="87"/>
    </row>
    <row r="439" spans="1:13" ht="12.75">
      <c r="A439" s="87">
        <v>39.2</v>
      </c>
      <c r="B439" s="87"/>
      <c r="C439" s="86">
        <f t="shared" si="42"/>
        <v>-2.48692368743824</v>
      </c>
      <c r="D439" s="87">
        <f t="shared" si="43"/>
        <v>39.2</v>
      </c>
      <c r="E439" s="87">
        <f t="shared" si="44"/>
        <v>-0.5783543459158698</v>
      </c>
      <c r="F439" s="87"/>
      <c r="G439" s="87"/>
      <c r="H439" s="87">
        <f t="shared" si="45"/>
        <v>39.2</v>
      </c>
      <c r="I439" s="87"/>
      <c r="J439" s="87">
        <f t="shared" si="46"/>
        <v>1.4383231225910265</v>
      </c>
      <c r="K439" s="87">
        <f t="shared" si="47"/>
        <v>39.2</v>
      </c>
      <c r="L439" s="87">
        <f t="shared" si="48"/>
        <v>11.627906976744184</v>
      </c>
      <c r="M439" s="87"/>
    </row>
    <row r="440" spans="1:13" ht="12.75">
      <c r="A440" s="87">
        <v>39.3</v>
      </c>
      <c r="B440" s="87"/>
      <c r="C440" s="86">
        <f t="shared" si="42"/>
        <v>-2.1814574814331684</v>
      </c>
      <c r="D440" s="87">
        <f t="shared" si="43"/>
        <v>39.3</v>
      </c>
      <c r="E440" s="87">
        <f t="shared" si="44"/>
        <v>-0.5073156933565508</v>
      </c>
      <c r="F440" s="87"/>
      <c r="G440" s="87"/>
      <c r="H440" s="87">
        <f t="shared" si="45"/>
        <v>39.3</v>
      </c>
      <c r="I440" s="87"/>
      <c r="J440" s="87">
        <f t="shared" si="46"/>
        <v>1.106687614721103</v>
      </c>
      <c r="K440" s="87">
        <f t="shared" si="47"/>
        <v>39.3</v>
      </c>
      <c r="L440" s="87">
        <f t="shared" si="48"/>
        <v>11.627906976744184</v>
      </c>
      <c r="M440" s="87"/>
    </row>
    <row r="441" spans="1:13" ht="12.75">
      <c r="A441" s="87">
        <v>39.4</v>
      </c>
      <c r="B441" s="87"/>
      <c r="C441" s="86">
        <f t="shared" si="42"/>
        <v>-1.8738384411601186</v>
      </c>
      <c r="D441" s="87">
        <f t="shared" si="43"/>
        <v>39.4</v>
      </c>
      <c r="E441" s="87">
        <f t="shared" si="44"/>
        <v>-0.4357763816651439</v>
      </c>
      <c r="F441" s="87"/>
      <c r="G441" s="87"/>
      <c r="H441" s="87">
        <f t="shared" si="45"/>
        <v>39.4</v>
      </c>
      <c r="I441" s="87"/>
      <c r="J441" s="87">
        <f t="shared" si="46"/>
        <v>0.8165745357138101</v>
      </c>
      <c r="K441" s="87">
        <f t="shared" si="47"/>
        <v>39.4</v>
      </c>
      <c r="L441" s="87">
        <f t="shared" si="48"/>
        <v>11.627906976744184</v>
      </c>
      <c r="M441" s="87"/>
    </row>
    <row r="442" spans="1:13" ht="12.75">
      <c r="A442" s="87">
        <v>39.5</v>
      </c>
      <c r="B442" s="87"/>
      <c r="C442" s="86">
        <f t="shared" si="42"/>
        <v>-1.5643701493463245</v>
      </c>
      <c r="D442" s="87">
        <f t="shared" si="43"/>
        <v>39.5</v>
      </c>
      <c r="E442" s="87">
        <f t="shared" si="44"/>
        <v>-0.3638070114758894</v>
      </c>
      <c r="F442" s="87"/>
      <c r="G442" s="87"/>
      <c r="H442" s="87">
        <f t="shared" si="45"/>
        <v>39.5</v>
      </c>
      <c r="I442" s="87"/>
      <c r="J442" s="87">
        <f t="shared" si="46"/>
        <v>0.5691288288757771</v>
      </c>
      <c r="K442" s="87">
        <f t="shared" si="47"/>
        <v>39.5</v>
      </c>
      <c r="L442" s="87">
        <f t="shared" si="48"/>
        <v>11.627906976744184</v>
      </c>
      <c r="M442" s="87"/>
    </row>
    <row r="443" spans="1:13" ht="12.75">
      <c r="A443" s="87">
        <v>39.6</v>
      </c>
      <c r="B443" s="87"/>
      <c r="C443" s="86">
        <f t="shared" si="42"/>
        <v>-1.253358013706127</v>
      </c>
      <c r="D443" s="87">
        <f t="shared" si="43"/>
        <v>39.6</v>
      </c>
      <c r="E443" s="87">
        <f t="shared" si="44"/>
        <v>-0.2914786078386342</v>
      </c>
      <c r="F443" s="87"/>
      <c r="G443" s="87"/>
      <c r="H443" s="87">
        <f t="shared" si="45"/>
        <v>39.6</v>
      </c>
      <c r="I443" s="87"/>
      <c r="J443" s="87">
        <f t="shared" si="46"/>
        <v>0.36532704895845775</v>
      </c>
      <c r="K443" s="87">
        <f t="shared" si="47"/>
        <v>39.6</v>
      </c>
      <c r="L443" s="87">
        <f t="shared" si="48"/>
        <v>11.627906976744184</v>
      </c>
      <c r="M443" s="87"/>
    </row>
    <row r="444" spans="1:13" ht="12.75">
      <c r="A444" s="87">
        <v>39.7</v>
      </c>
      <c r="B444" s="87"/>
      <c r="C444" s="86">
        <f t="shared" si="42"/>
        <v>-0.9411089655407713</v>
      </c>
      <c r="D444" s="87">
        <f t="shared" si="43"/>
        <v>39.7</v>
      </c>
      <c r="E444" s="87">
        <f t="shared" si="44"/>
        <v>-0.21886255012576078</v>
      </c>
      <c r="F444" s="87"/>
      <c r="G444" s="87"/>
      <c r="H444" s="87">
        <f t="shared" si="45"/>
        <v>39.7</v>
      </c>
      <c r="I444" s="87"/>
      <c r="J444" s="87">
        <f t="shared" si="46"/>
        <v>0.2059735081444699</v>
      </c>
      <c r="K444" s="87">
        <f t="shared" si="47"/>
        <v>39.7</v>
      </c>
      <c r="L444" s="87">
        <f t="shared" si="48"/>
        <v>11.627906976744184</v>
      </c>
      <c r="M444" s="87"/>
    </row>
    <row r="445" spans="1:13" ht="12.75">
      <c r="A445" s="87">
        <v>39.8</v>
      </c>
      <c r="B445" s="87"/>
      <c r="C445" s="86">
        <f t="shared" si="42"/>
        <v>-0.6279311568343213</v>
      </c>
      <c r="D445" s="87">
        <f t="shared" si="43"/>
        <v>39.8</v>
      </c>
      <c r="E445" s="87">
        <f t="shared" si="44"/>
        <v>-0.14603050158937705</v>
      </c>
      <c r="F445" s="87"/>
      <c r="G445" s="87"/>
      <c r="H445" s="87">
        <f t="shared" si="45"/>
        <v>39.8</v>
      </c>
      <c r="I445" s="87"/>
      <c r="J445" s="87">
        <f t="shared" si="46"/>
        <v>0.09169710179611375</v>
      </c>
      <c r="K445" s="87">
        <f t="shared" si="47"/>
        <v>39.8</v>
      </c>
      <c r="L445" s="87">
        <f t="shared" si="48"/>
        <v>11.627906976744184</v>
      </c>
      <c r="M445" s="87"/>
    </row>
    <row r="446" spans="1:13" ht="12.75">
      <c r="A446" s="87">
        <v>39.9</v>
      </c>
      <c r="B446" s="87"/>
      <c r="C446" s="86">
        <f t="shared" si="42"/>
        <v>-0.31413365614494865</v>
      </c>
      <c r="D446" s="87">
        <f t="shared" si="43"/>
        <v>39.9</v>
      </c>
      <c r="E446" s="87">
        <f t="shared" si="44"/>
        <v>-0.07305433863836015</v>
      </c>
      <c r="F446" s="87"/>
      <c r="G446" s="87"/>
      <c r="H446" s="87">
        <f t="shared" si="45"/>
        <v>39.9</v>
      </c>
      <c r="I446" s="87"/>
      <c r="J446" s="87">
        <f t="shared" si="46"/>
        <v>0.022948826493719265</v>
      </c>
      <c r="K446" s="87">
        <f t="shared" si="47"/>
        <v>39.9</v>
      </c>
      <c r="L446" s="87">
        <f t="shared" si="48"/>
        <v>11.627906976744184</v>
      </c>
      <c r="M446" s="87"/>
    </row>
    <row r="447" spans="1:13" ht="12.75">
      <c r="A447" s="87">
        <v>40</v>
      </c>
      <c r="B447" s="87"/>
      <c r="C447" s="86">
        <f t="shared" si="42"/>
        <v>-2.614359172302376E-05</v>
      </c>
      <c r="D447" s="87">
        <f t="shared" si="43"/>
        <v>40</v>
      </c>
      <c r="E447" s="87">
        <f t="shared" si="44"/>
        <v>-6.079905051865991E-06</v>
      </c>
      <c r="F447" s="87"/>
      <c r="G447" s="87"/>
      <c r="H447" s="87">
        <f t="shared" si="45"/>
        <v>40</v>
      </c>
      <c r="I447" s="87"/>
      <c r="J447" s="87">
        <f t="shared" si="46"/>
        <v>1.5895055539073406E-10</v>
      </c>
      <c r="K447" s="87">
        <f t="shared" si="47"/>
        <v>40</v>
      </c>
      <c r="L447" s="87">
        <f t="shared" si="48"/>
        <v>11.627906976744184</v>
      </c>
      <c r="M447" s="87"/>
    </row>
    <row r="448" spans="1:13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</row>
    <row r="449" spans="1:13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</row>
    <row r="450" spans="1:13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</row>
    <row r="451" spans="1:13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</row>
    <row r="452" spans="1:13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</row>
    <row r="453" spans="1:13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</row>
    <row r="454" spans="1:13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</row>
    <row r="455" spans="1:13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</row>
    <row r="456" spans="1:13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</row>
    <row r="457" spans="1:13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</row>
    <row r="458" spans="1:13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</row>
    <row r="459" spans="1:13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</row>
    <row r="460" spans="1:13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</row>
    <row r="461" spans="1:13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</row>
    <row r="462" spans="1:13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</row>
    <row r="463" spans="1:13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</row>
    <row r="464" spans="1:13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</row>
    <row r="465" spans="1:13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</row>
    <row r="466" spans="1:13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</row>
    <row r="467" spans="1:13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</row>
    <row r="468" spans="1:13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</row>
    <row r="469" spans="1:13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</row>
    <row r="470" spans="1:13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</row>
    <row r="471" spans="1:13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</row>
    <row r="472" spans="1:13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</row>
    <row r="473" spans="1:13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</row>
    <row r="474" spans="1:13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</row>
    <row r="475" spans="1:13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</row>
    <row r="476" spans="1:13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</row>
    <row r="477" spans="1:13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</row>
    <row r="478" spans="1:13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</row>
    <row r="479" spans="1:13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</row>
    <row r="480" spans="1:13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</row>
    <row r="481" spans="1:13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</row>
    <row r="482" spans="1:13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</row>
    <row r="483" spans="1:13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</row>
    <row r="484" spans="1:13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</row>
    <row r="485" spans="1:13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</row>
    <row r="486" spans="1:13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</row>
    <row r="487" spans="1:13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</row>
    <row r="488" spans="1:13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</row>
    <row r="489" spans="1:13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</row>
    <row r="490" spans="1:13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</row>
    <row r="491" spans="1:13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</row>
    <row r="492" spans="1:13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</row>
    <row r="493" spans="1:13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</row>
    <row r="494" spans="1:13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</row>
    <row r="495" spans="1:13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</row>
    <row r="496" spans="1:13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</row>
    <row r="497" spans="1:13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</row>
    <row r="498" spans="1:13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</row>
    <row r="499" spans="1:13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</row>
    <row r="500" spans="1:13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</row>
    <row r="501" spans="1:13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</row>
    <row r="502" spans="1:13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</row>
    <row r="503" spans="1:13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</row>
    <row r="504" spans="1:13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</row>
    <row r="505" spans="1:13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</row>
    <row r="506" spans="1:13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</row>
    <row r="507" spans="1:13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</row>
    <row r="508" spans="1:13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</row>
    <row r="509" spans="1:13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</row>
    <row r="510" spans="1:13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</row>
    <row r="511" spans="1:13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</row>
    <row r="512" spans="1:13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</row>
    <row r="513" spans="1:13" ht="12.7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</row>
    <row r="514" spans="1:13" ht="12.7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</row>
    <row r="515" spans="1:13" ht="12.7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</row>
    <row r="516" spans="1:13" ht="12.7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</row>
    <row r="517" spans="1:13" ht="12.7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</row>
    <row r="518" spans="1:13" ht="12.7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</row>
    <row r="519" spans="1:13" ht="12.7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</row>
    <row r="520" spans="1:13" ht="12.7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</row>
    <row r="521" spans="1:13" ht="12.7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</row>
    <row r="522" spans="1:13" ht="12.7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</row>
    <row r="523" spans="1:13" ht="12.7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</row>
    <row r="524" spans="1:13" ht="12.7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</row>
    <row r="525" spans="1:13" ht="12.7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</row>
    <row r="526" spans="1:13" ht="12.7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</row>
    <row r="527" spans="1:13" ht="12.7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</row>
  </sheetData>
  <mergeCells count="11">
    <mergeCell ref="H13:I13"/>
    <mergeCell ref="H19:I19"/>
    <mergeCell ref="H16:I16"/>
    <mergeCell ref="H5:I5"/>
    <mergeCell ref="A12:B12"/>
    <mergeCell ref="A11:B11"/>
    <mergeCell ref="A6:B6"/>
    <mergeCell ref="E20:G20"/>
    <mergeCell ref="F13:G13"/>
    <mergeCell ref="F16:G16"/>
    <mergeCell ref="F19:G19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33"/>
  <sheetViews>
    <sheetView showGridLines="0" showRowColHeaders="0" workbookViewId="0" topLeftCell="A1">
      <selection activeCell="O18" sqref="O18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3.00390625" style="0" customWidth="1"/>
    <col min="4" max="4" width="3.8515625" style="0" customWidth="1"/>
    <col min="5" max="5" width="3.421875" style="0" customWidth="1"/>
    <col min="6" max="6" width="2.140625" style="0" customWidth="1"/>
    <col min="7" max="7" width="5.00390625" style="0" customWidth="1"/>
    <col min="8" max="8" width="4.8515625" style="0" customWidth="1"/>
    <col min="9" max="9" width="4.28125" style="0" customWidth="1"/>
    <col min="10" max="10" width="6.8515625" style="0" customWidth="1"/>
    <col min="11" max="11" width="7.421875" style="0" customWidth="1"/>
    <col min="12" max="12" width="5.28125" style="0" customWidth="1"/>
    <col min="13" max="13" width="4.7109375" style="0" customWidth="1"/>
    <col min="14" max="14" width="5.7109375" style="0" customWidth="1"/>
    <col min="15" max="15" width="4.57421875" style="0" customWidth="1"/>
    <col min="16" max="16" width="4.28125" style="0" customWidth="1"/>
    <col min="17" max="17" width="32.7109375" style="0" customWidth="1"/>
    <col min="18" max="18" width="2.7109375" style="0" customWidth="1"/>
    <col min="19" max="19" width="5.8515625" style="0" customWidth="1"/>
    <col min="20" max="20" width="10.00390625" style="0" customWidth="1"/>
    <col min="21" max="21" width="5.57421875" style="0" customWidth="1"/>
  </cols>
  <sheetData>
    <row r="1" spans="7:8" ht="12" customHeight="1">
      <c r="G1" s="9"/>
      <c r="H1" s="9"/>
    </row>
    <row r="2" spans="4:21" ht="16.5" customHeight="1">
      <c r="D2" s="35"/>
      <c r="E2" s="35"/>
      <c r="F2" s="35"/>
      <c r="G2" s="9">
        <f>D5/H4</f>
        <v>0.4051522278211492</v>
      </c>
      <c r="H2" s="9" t="s">
        <v>30</v>
      </c>
      <c r="J2" s="5" t="s">
        <v>6</v>
      </c>
      <c r="K2" s="6">
        <f>A11</f>
        <v>9</v>
      </c>
      <c r="L2" s="6" t="s">
        <v>11</v>
      </c>
      <c r="M2" s="6" t="s">
        <v>7</v>
      </c>
      <c r="N2" s="7">
        <f>D11</f>
        <v>50</v>
      </c>
      <c r="O2" s="6" t="s">
        <v>8</v>
      </c>
      <c r="S2" s="77"/>
      <c r="T2" s="78"/>
      <c r="U2" s="77"/>
    </row>
    <row r="3" spans="4:21" ht="15.75">
      <c r="D3" s="2"/>
      <c r="E3" s="2"/>
      <c r="F3" s="2"/>
      <c r="H3" s="109" t="s">
        <v>36</v>
      </c>
      <c r="I3" s="109"/>
      <c r="M3" s="4"/>
      <c r="S3" s="21" t="s">
        <v>14</v>
      </c>
      <c r="T3" s="24">
        <f>$T$2*COS(3.141592*(-90/180))</f>
        <v>0</v>
      </c>
      <c r="U3" s="21" t="s">
        <v>15</v>
      </c>
    </row>
    <row r="4" spans="4:21" ht="18">
      <c r="D4" s="39"/>
      <c r="E4" s="39"/>
      <c r="F4" s="2"/>
      <c r="H4" s="65">
        <f>2*3.141516*D11*B11/1000</f>
        <v>15.707580000000002</v>
      </c>
      <c r="I4" s="66" t="s">
        <v>29</v>
      </c>
      <c r="J4" s="8" t="s">
        <v>10</v>
      </c>
      <c r="K4" s="9">
        <f>K2/H4</f>
        <v>0.5729717754103432</v>
      </c>
      <c r="L4" s="9" t="s">
        <v>11</v>
      </c>
      <c r="M4" s="9" t="s">
        <v>7</v>
      </c>
      <c r="N4" s="9">
        <f>D11</f>
        <v>50</v>
      </c>
      <c r="O4" s="9" t="s">
        <v>9</v>
      </c>
      <c r="P4" s="11">
        <f>-90</f>
        <v>-90</v>
      </c>
      <c r="Q4" s="11" t="s">
        <v>21</v>
      </c>
      <c r="R4" s="11"/>
      <c r="S4" s="22" t="s">
        <v>17</v>
      </c>
      <c r="T4" s="25">
        <f>D5*G2</f>
        <v>2.578372989346544</v>
      </c>
      <c r="U4" s="23" t="s">
        <v>19</v>
      </c>
    </row>
    <row r="5" spans="4:21" ht="15.75">
      <c r="D5" s="39">
        <f>A11/(2^(1/2))</f>
        <v>6.363961030678928</v>
      </c>
      <c r="E5" s="39" t="s">
        <v>1</v>
      </c>
      <c r="F5" s="10"/>
      <c r="S5" s="37" t="s">
        <v>18</v>
      </c>
      <c r="T5" s="71">
        <f>T4*SIN(2*3.141592*(-90/360))</f>
        <v>-2.5783729893464065</v>
      </c>
      <c r="U5" s="38" t="s">
        <v>20</v>
      </c>
    </row>
    <row r="10" spans="1:6" ht="12.75">
      <c r="A10" s="2" t="s">
        <v>3</v>
      </c>
      <c r="B10" s="2" t="s">
        <v>16</v>
      </c>
      <c r="C10" s="2"/>
      <c r="D10" s="2" t="s">
        <v>5</v>
      </c>
      <c r="E10" s="2"/>
      <c r="F10" s="2"/>
    </row>
    <row r="11" spans="1:6" ht="12.75">
      <c r="A11" s="2">
        <f>10-A45/10</f>
        <v>9</v>
      </c>
      <c r="B11" s="2">
        <f>100-B45</f>
        <v>50</v>
      </c>
      <c r="C11" s="2"/>
      <c r="D11" s="2">
        <f>100-D45*1</f>
        <v>50</v>
      </c>
      <c r="E11" s="2"/>
      <c r="F11" s="2"/>
    </row>
    <row r="13" ht="18">
      <c r="G13" s="41" t="s">
        <v>34</v>
      </c>
    </row>
    <row r="17" ht="18">
      <c r="G17" s="40" t="s">
        <v>12</v>
      </c>
    </row>
    <row r="21" ht="14.25" customHeight="1">
      <c r="G21" s="43"/>
    </row>
    <row r="43" spans="1:12" ht="12.75">
      <c r="A43" s="87" t="b">
        <v>1</v>
      </c>
      <c r="B43" s="87" t="b">
        <v>1</v>
      </c>
      <c r="C43" s="87"/>
      <c r="D43" s="87" t="b">
        <v>1</v>
      </c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12.75">
      <c r="A45" s="87">
        <v>10</v>
      </c>
      <c r="B45" s="87">
        <v>50</v>
      </c>
      <c r="C45" s="87"/>
      <c r="D45" s="87">
        <v>50</v>
      </c>
      <c r="E45" s="87"/>
      <c r="F45" s="87"/>
      <c r="G45" s="87"/>
      <c r="H45" s="87"/>
      <c r="I45" s="87"/>
      <c r="J45" s="87"/>
      <c r="K45" s="87"/>
      <c r="L45" s="87"/>
    </row>
    <row r="46" spans="1:12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12.75">
      <c r="A47" s="89"/>
      <c r="B47" s="89"/>
      <c r="C47" s="89"/>
      <c r="D47" s="89"/>
      <c r="E47" s="89"/>
      <c r="F47" s="89"/>
      <c r="G47" s="90"/>
      <c r="H47" s="110"/>
      <c r="I47" s="110"/>
      <c r="J47" s="87"/>
      <c r="K47" s="87"/>
      <c r="L47" s="87"/>
    </row>
    <row r="48" spans="1:12" ht="12.75">
      <c r="A48" s="87">
        <v>0</v>
      </c>
      <c r="B48" s="86">
        <f>$A$11*SIN(2*3.141592*$D$11*A48/1000)</f>
        <v>0</v>
      </c>
      <c r="C48" s="86">
        <f>A48*$A$43</f>
        <v>0</v>
      </c>
      <c r="D48" s="86">
        <f>$A$11*2^(1/2)/$H$4*SIN(2*3.141592*$D$11*A48/1000-(3.1416*(90/180)))*$A$43</f>
        <v>-0.810304455636832</v>
      </c>
      <c r="E48" s="86"/>
      <c r="F48" s="86">
        <f>A48*$B$43</f>
        <v>0</v>
      </c>
      <c r="G48" s="87">
        <f>B48*L48*$B$43</f>
        <v>0</v>
      </c>
      <c r="H48" s="111">
        <f>$T$4*SIN(2*3.141592*(-90/360))</f>
        <v>-2.5783729893464065</v>
      </c>
      <c r="I48" s="112"/>
      <c r="J48" s="87">
        <f>$D$4*$G$1*COS(3.141592*(-90/180))</f>
        <v>0</v>
      </c>
      <c r="K48" s="86">
        <f>A48*$D$43</f>
        <v>0</v>
      </c>
      <c r="L48" s="87">
        <f>$A$11*2^(1/2)/$H$4*SIN(2*3.141592*$D$11*A48/1000-(3.1416*(90/180)))</f>
        <v>-0.810304455636832</v>
      </c>
    </row>
    <row r="49" spans="1:12" ht="12.75">
      <c r="A49" s="87">
        <v>0.5</v>
      </c>
      <c r="B49" s="86">
        <f aca="true" t="shared" si="0" ref="B49:B112">$A$11*SIN(2*3.141592*$D$11*A49/1000)</f>
        <v>1.4079098948677187</v>
      </c>
      <c r="C49" s="86">
        <f aca="true" t="shared" si="1" ref="C49:C112">A49*$A$43</f>
        <v>0.5</v>
      </c>
      <c r="D49" s="86">
        <f aca="true" t="shared" si="2" ref="D49:D112">$A$11*2^(1/2)/$H$4*SIN(2*3.141592*$D$11*A49/1000-(3.1416*(90/180)))*$A$43</f>
        <v>-0.8003287329209338</v>
      </c>
      <c r="E49" s="86"/>
      <c r="F49" s="86">
        <f aca="true" t="shared" si="3" ref="F49:F112">A49*$B$43</f>
        <v>0.5</v>
      </c>
      <c r="G49" s="87">
        <f>B49*L49*$B$43</f>
        <v>-1.1267907422263264</v>
      </c>
      <c r="H49" s="111">
        <f aca="true" t="shared" si="4" ref="H49:H112">$T$4*SIN(2*3.141592*(-90/360))</f>
        <v>-2.5783729893464065</v>
      </c>
      <c r="I49" s="112"/>
      <c r="J49" s="87">
        <f>$D$4*$G$1*COS(3.141592*(-90/180))</f>
        <v>0</v>
      </c>
      <c r="K49" s="86">
        <f aca="true" t="shared" si="5" ref="K49:K112">A49*$D$43</f>
        <v>0.5</v>
      </c>
      <c r="L49" s="87">
        <f aca="true" t="shared" si="6" ref="L49:L112">$A$11*2^(1/2)/$H$4*SIN(2*3.141592*$D$11*A49/1000-(3.1416*(90/180)))</f>
        <v>-0.8003287329209338</v>
      </c>
    </row>
    <row r="50" spans="1:12" ht="12.75">
      <c r="A50" s="87">
        <v>1</v>
      </c>
      <c r="B50" s="86">
        <f t="shared" si="0"/>
        <v>2.781152389933772</v>
      </c>
      <c r="C50" s="86">
        <f t="shared" si="1"/>
        <v>1</v>
      </c>
      <c r="D50" s="86">
        <f t="shared" si="2"/>
        <v>-0.7706462688446183</v>
      </c>
      <c r="E50" s="86"/>
      <c r="F50" s="86">
        <f t="shared" si="3"/>
        <v>1</v>
      </c>
      <c r="G50" s="87">
        <f aca="true" t="shared" si="7" ref="G50:G113">B50*L50*$B$43</f>
        <v>-2.1432847123907544</v>
      </c>
      <c r="H50" s="111">
        <f t="shared" si="4"/>
        <v>-2.5783729893464065</v>
      </c>
      <c r="I50" s="112"/>
      <c r="J50" s="87">
        <f aca="true" t="shared" si="8" ref="J50:J113">$D$4*$G$1*COS(3.141592*(-90/180))</f>
        <v>0</v>
      </c>
      <c r="K50" s="86">
        <f t="shared" si="5"/>
        <v>1</v>
      </c>
      <c r="L50" s="87">
        <f t="shared" si="6"/>
        <v>-0.7706462688446183</v>
      </c>
    </row>
    <row r="51" spans="1:12" ht="12.75">
      <c r="A51" s="87">
        <v>1.5</v>
      </c>
      <c r="B51" s="86">
        <f t="shared" si="0"/>
        <v>4.0859137114796615</v>
      </c>
      <c r="C51" s="86">
        <f t="shared" si="1"/>
        <v>1.5</v>
      </c>
      <c r="D51" s="86">
        <f t="shared" si="2"/>
        <v>-0.7219879438804097</v>
      </c>
      <c r="E51" s="86"/>
      <c r="F51" s="86">
        <f t="shared" si="3"/>
        <v>1.5</v>
      </c>
      <c r="G51" s="87">
        <f t="shared" si="7"/>
        <v>-2.949980439423974</v>
      </c>
      <c r="H51" s="111">
        <f t="shared" si="4"/>
        <v>-2.5783729893464065</v>
      </c>
      <c r="I51" s="112"/>
      <c r="J51" s="87">
        <f t="shared" si="8"/>
        <v>0</v>
      </c>
      <c r="K51" s="86">
        <f t="shared" si="5"/>
        <v>1.5</v>
      </c>
      <c r="L51" s="87">
        <f t="shared" si="6"/>
        <v>-0.7219879438804097</v>
      </c>
    </row>
    <row r="52" spans="1:12" ht="12.75">
      <c r="A52" s="87">
        <v>2</v>
      </c>
      <c r="B52" s="86">
        <f t="shared" si="0"/>
        <v>5.2900663188547625</v>
      </c>
      <c r="C52" s="86">
        <f t="shared" si="1"/>
        <v>2</v>
      </c>
      <c r="D52" s="86">
        <f t="shared" si="2"/>
        <v>-0.6555518869791468</v>
      </c>
      <c r="E52" s="86"/>
      <c r="F52" s="86">
        <f t="shared" si="3"/>
        <v>2</v>
      </c>
      <c r="G52" s="87">
        <f t="shared" si="7"/>
        <v>-3.4679129575700682</v>
      </c>
      <c r="H52" s="111">
        <f t="shared" si="4"/>
        <v>-2.5783729893464065</v>
      </c>
      <c r="I52" s="112"/>
      <c r="J52" s="87">
        <f t="shared" si="8"/>
        <v>0</v>
      </c>
      <c r="K52" s="86">
        <f t="shared" si="5"/>
        <v>2</v>
      </c>
      <c r="L52" s="87">
        <f t="shared" si="6"/>
        <v>-0.6555518869791468</v>
      </c>
    </row>
    <row r="53" spans="1:12" ht="12.75">
      <c r="A53" s="87">
        <v>2.5</v>
      </c>
      <c r="B53" s="86">
        <f t="shared" si="0"/>
        <v>6.363959990823849</v>
      </c>
      <c r="C53" s="86">
        <f t="shared" si="1"/>
        <v>2.5</v>
      </c>
      <c r="D53" s="86">
        <f t="shared" si="2"/>
        <v>-0.5729739736711018</v>
      </c>
      <c r="E53" s="86"/>
      <c r="F53" s="86">
        <f t="shared" si="3"/>
        <v>2.5</v>
      </c>
      <c r="G53" s="87">
        <f t="shared" si="7"/>
        <v>-3.6463834442262493</v>
      </c>
      <c r="H53" s="111">
        <f t="shared" si="4"/>
        <v>-2.5783729893464065</v>
      </c>
      <c r="I53" s="112"/>
      <c r="J53" s="87">
        <f t="shared" si="8"/>
        <v>0</v>
      </c>
      <c r="K53" s="86">
        <f t="shared" si="5"/>
        <v>2.5</v>
      </c>
      <c r="L53" s="87">
        <f t="shared" si="6"/>
        <v>-0.5729739736711018</v>
      </c>
    </row>
    <row r="54" spans="1:12" ht="12.75">
      <c r="A54" s="87">
        <v>3</v>
      </c>
      <c r="B54" s="86">
        <f t="shared" si="0"/>
        <v>7.281151912114194</v>
      </c>
      <c r="C54" s="86">
        <f t="shared" si="1"/>
        <v>3</v>
      </c>
      <c r="D54" s="86">
        <f t="shared" si="2"/>
        <v>-0.47628754539799156</v>
      </c>
      <c r="E54" s="86"/>
      <c r="F54" s="86">
        <f t="shared" si="3"/>
        <v>3</v>
      </c>
      <c r="G54" s="87">
        <f t="shared" si="7"/>
        <v>-3.4679219718907626</v>
      </c>
      <c r="H54" s="111">
        <f t="shared" si="4"/>
        <v>-2.5783729893464065</v>
      </c>
      <c r="I54" s="112"/>
      <c r="J54" s="87">
        <f t="shared" si="8"/>
        <v>0</v>
      </c>
      <c r="K54" s="86">
        <f t="shared" si="5"/>
        <v>3</v>
      </c>
      <c r="L54" s="87">
        <f t="shared" si="6"/>
        <v>-0.47628754539799156</v>
      </c>
    </row>
    <row r="55" spans="1:12" ht="12.75">
      <c r="A55" s="87">
        <v>3.5</v>
      </c>
      <c r="B55" s="86">
        <f t="shared" si="0"/>
        <v>8.019057783015898</v>
      </c>
      <c r="C55" s="86">
        <f t="shared" si="1"/>
        <v>3.5</v>
      </c>
      <c r="D55" s="86">
        <f t="shared" si="2"/>
        <v>-0.36787334191919757</v>
      </c>
      <c r="E55" s="86"/>
      <c r="F55" s="86">
        <f t="shared" si="3"/>
        <v>3.5</v>
      </c>
      <c r="G55" s="87">
        <f t="shared" si="7"/>
        <v>-2.9499975856812095</v>
      </c>
      <c r="H55" s="111">
        <f t="shared" si="4"/>
        <v>-2.5783729893464065</v>
      </c>
      <c r="I55" s="112"/>
      <c r="J55" s="87">
        <f t="shared" si="8"/>
        <v>0</v>
      </c>
      <c r="K55" s="86">
        <f t="shared" si="5"/>
        <v>3.5</v>
      </c>
      <c r="L55" s="87">
        <f t="shared" si="6"/>
        <v>-0.36787334191919757</v>
      </c>
    </row>
    <row r="56" spans="1:12" ht="12.75">
      <c r="A56" s="87">
        <v>4</v>
      </c>
      <c r="B56" s="86">
        <f t="shared" si="0"/>
        <v>8.559507919562817</v>
      </c>
      <c r="C56" s="86">
        <f t="shared" si="1"/>
        <v>4</v>
      </c>
      <c r="D56" s="86">
        <f t="shared" si="2"/>
        <v>-0.2504008796220113</v>
      </c>
      <c r="E56" s="86"/>
      <c r="F56" s="86">
        <f t="shared" si="3"/>
        <v>4</v>
      </c>
      <c r="G56" s="87">
        <f t="shared" si="7"/>
        <v>-2.143308312190101</v>
      </c>
      <c r="H56" s="111">
        <f t="shared" si="4"/>
        <v>-2.5783729893464065</v>
      </c>
      <c r="I56" s="112"/>
      <c r="J56" s="87">
        <f t="shared" si="8"/>
        <v>0</v>
      </c>
      <c r="K56" s="86">
        <f t="shared" si="5"/>
        <v>4</v>
      </c>
      <c r="L56" s="87">
        <f t="shared" si="6"/>
        <v>-0.2504008796220113</v>
      </c>
    </row>
    <row r="57" spans="1:12" ht="12.75">
      <c r="A57" s="87">
        <v>4.5</v>
      </c>
      <c r="B57" s="86">
        <f t="shared" si="0"/>
        <v>8.889194651267777</v>
      </c>
      <c r="C57" s="86">
        <f t="shared" si="1"/>
        <v>4.5</v>
      </c>
      <c r="D57" s="86">
        <f t="shared" si="2"/>
        <v>-0.12676271919585433</v>
      </c>
      <c r="E57" s="86"/>
      <c r="F57" s="86">
        <f t="shared" si="3"/>
        <v>4.5</v>
      </c>
      <c r="G57" s="87">
        <f t="shared" si="7"/>
        <v>-1.1268184854559475</v>
      </c>
      <c r="H57" s="111">
        <f t="shared" si="4"/>
        <v>-2.5783729893464065</v>
      </c>
      <c r="I57" s="112"/>
      <c r="J57" s="87">
        <f t="shared" si="8"/>
        <v>0</v>
      </c>
      <c r="K57" s="86">
        <f t="shared" si="5"/>
        <v>4.5</v>
      </c>
      <c r="L57" s="87">
        <f t="shared" si="6"/>
        <v>-0.12676271919585433</v>
      </c>
    </row>
    <row r="58" spans="1:12" ht="12.75">
      <c r="A58" s="87">
        <v>5</v>
      </c>
      <c r="B58" s="86">
        <f t="shared" si="0"/>
        <v>8.999999999999519</v>
      </c>
      <c r="C58" s="86">
        <f t="shared" si="1"/>
        <v>5</v>
      </c>
      <c r="D58" s="86">
        <f t="shared" si="2"/>
        <v>-3.2412178224738303E-06</v>
      </c>
      <c r="E58" s="86"/>
      <c r="F58" s="86">
        <f t="shared" si="3"/>
        <v>5</v>
      </c>
      <c r="G58" s="87">
        <f t="shared" si="7"/>
        <v>-2.9170960402262912E-05</v>
      </c>
      <c r="H58" s="111">
        <f t="shared" si="4"/>
        <v>-2.5783729893464065</v>
      </c>
      <c r="I58" s="112"/>
      <c r="J58" s="87">
        <f t="shared" si="8"/>
        <v>0</v>
      </c>
      <c r="K58" s="86">
        <f t="shared" si="5"/>
        <v>5</v>
      </c>
      <c r="L58" s="87">
        <f t="shared" si="6"/>
        <v>-3.2412178224738303E-06</v>
      </c>
    </row>
    <row r="59" spans="1:12" ht="12.75">
      <c r="A59" s="87">
        <v>5.5</v>
      </c>
      <c r="B59" s="86">
        <f t="shared" si="0"/>
        <v>8.889195571463315</v>
      </c>
      <c r="C59" s="86">
        <f t="shared" si="1"/>
        <v>5.5</v>
      </c>
      <c r="D59" s="86">
        <f t="shared" si="2"/>
        <v>0.12675631656971603</v>
      </c>
      <c r="E59" s="86"/>
      <c r="F59" s="86">
        <f t="shared" si="3"/>
        <v>5.5</v>
      </c>
      <c r="G59" s="87">
        <f t="shared" si="7"/>
        <v>1.1267616879065216</v>
      </c>
      <c r="H59" s="111">
        <f t="shared" si="4"/>
        <v>-2.5783729893464065</v>
      </c>
      <c r="I59" s="112"/>
      <c r="J59" s="87">
        <f t="shared" si="8"/>
        <v>0</v>
      </c>
      <c r="K59" s="86">
        <f t="shared" si="5"/>
        <v>5.5</v>
      </c>
      <c r="L59" s="87">
        <f t="shared" si="6"/>
        <v>0.12675631656971603</v>
      </c>
    </row>
    <row r="60" spans="1:12" ht="12.75">
      <c r="A60" s="87">
        <v>6</v>
      </c>
      <c r="B60" s="86">
        <f t="shared" si="0"/>
        <v>8.559509737295633</v>
      </c>
      <c r="C60" s="86">
        <f t="shared" si="1"/>
        <v>6</v>
      </c>
      <c r="D60" s="86">
        <f t="shared" si="2"/>
        <v>0.25039471445921846</v>
      </c>
      <c r="E60" s="86"/>
      <c r="F60" s="86">
        <f t="shared" si="3"/>
        <v>6</v>
      </c>
      <c r="G60" s="87">
        <f t="shared" si="7"/>
        <v>2.14325599658104</v>
      </c>
      <c r="H60" s="111">
        <f t="shared" si="4"/>
        <v>-2.5783729893464065</v>
      </c>
      <c r="I60" s="112"/>
      <c r="J60" s="87">
        <f t="shared" si="8"/>
        <v>0</v>
      </c>
      <c r="K60" s="86">
        <f t="shared" si="5"/>
        <v>6</v>
      </c>
      <c r="L60" s="87">
        <f t="shared" si="6"/>
        <v>0.25039471445921846</v>
      </c>
    </row>
    <row r="61" spans="1:12" ht="12.75">
      <c r="A61" s="87">
        <v>6.5</v>
      </c>
      <c r="B61" s="86">
        <f t="shared" si="0"/>
        <v>8.019060453527397</v>
      </c>
      <c r="C61" s="86">
        <f t="shared" si="1"/>
        <v>6.5</v>
      </c>
      <c r="D61" s="86">
        <f t="shared" si="2"/>
        <v>0.3678675660264565</v>
      </c>
      <c r="E61" s="86"/>
      <c r="F61" s="86">
        <f t="shared" si="3"/>
        <v>6.5</v>
      </c>
      <c r="G61" s="87">
        <f t="shared" si="7"/>
        <v>2.9499522508581357</v>
      </c>
      <c r="H61" s="111">
        <f t="shared" si="4"/>
        <v>-2.5783729893464065</v>
      </c>
      <c r="I61" s="112"/>
      <c r="J61" s="87">
        <f t="shared" si="8"/>
        <v>0</v>
      </c>
      <c r="K61" s="86">
        <f t="shared" si="5"/>
        <v>6.5</v>
      </c>
      <c r="L61" s="87">
        <f t="shared" si="6"/>
        <v>0.3678675660264565</v>
      </c>
    </row>
    <row r="62" spans="1:12" ht="12.75">
      <c r="A62" s="87">
        <v>7</v>
      </c>
      <c r="B62" s="86">
        <f t="shared" si="0"/>
        <v>7.281155369647546</v>
      </c>
      <c r="C62" s="86">
        <f t="shared" si="1"/>
        <v>7</v>
      </c>
      <c r="D62" s="86">
        <f t="shared" si="2"/>
        <v>0.4762823009968916</v>
      </c>
      <c r="E62" s="86"/>
      <c r="F62" s="86">
        <f t="shared" si="3"/>
        <v>7</v>
      </c>
      <c r="G62" s="87">
        <f t="shared" si="7"/>
        <v>3.4678854333716065</v>
      </c>
      <c r="H62" s="111">
        <f t="shared" si="4"/>
        <v>-2.5783729893464065</v>
      </c>
      <c r="I62" s="112"/>
      <c r="J62" s="87">
        <f t="shared" si="8"/>
        <v>0</v>
      </c>
      <c r="K62" s="86">
        <f t="shared" si="5"/>
        <v>7</v>
      </c>
      <c r="L62" s="87">
        <f t="shared" si="6"/>
        <v>0.4762823009968916</v>
      </c>
    </row>
    <row r="63" spans="1:12" ht="12.75">
      <c r="A63" s="87">
        <v>7.5</v>
      </c>
      <c r="B63" s="86">
        <f t="shared" si="0"/>
        <v>6.363964150243144</v>
      </c>
      <c r="C63" s="86">
        <f t="shared" si="1"/>
        <v>7.5</v>
      </c>
      <c r="D63" s="86">
        <f t="shared" si="2"/>
        <v>0.5729693898961495</v>
      </c>
      <c r="E63" s="86"/>
      <c r="F63" s="86">
        <f t="shared" si="3"/>
        <v>7.5</v>
      </c>
      <c r="G63" s="87">
        <f t="shared" si="7"/>
        <v>3.646356656485782</v>
      </c>
      <c r="H63" s="111">
        <f t="shared" si="4"/>
        <v>-2.5783729893464065</v>
      </c>
      <c r="I63" s="112"/>
      <c r="J63" s="87">
        <f t="shared" si="8"/>
        <v>0</v>
      </c>
      <c r="K63" s="86">
        <f t="shared" si="5"/>
        <v>7.5</v>
      </c>
      <c r="L63" s="87">
        <f t="shared" si="6"/>
        <v>0.5729693898961495</v>
      </c>
    </row>
    <row r="64" spans="1:12" ht="12.75">
      <c r="A64" s="87">
        <v>8</v>
      </c>
      <c r="B64" s="86">
        <f t="shared" si="0"/>
        <v>5.290071077741337</v>
      </c>
      <c r="C64" s="86">
        <f t="shared" si="1"/>
        <v>8</v>
      </c>
      <c r="D64" s="86">
        <f t="shared" si="2"/>
        <v>0.6555480766980473</v>
      </c>
      <c r="E64" s="86"/>
      <c r="F64" s="86">
        <f t="shared" si="3"/>
        <v>8</v>
      </c>
      <c r="G64" s="87">
        <f t="shared" si="7"/>
        <v>3.4678959206092994</v>
      </c>
      <c r="H64" s="111">
        <f t="shared" si="4"/>
        <v>-2.5783729893464065</v>
      </c>
      <c r="I64" s="112"/>
      <c r="J64" s="87">
        <f t="shared" si="8"/>
        <v>0</v>
      </c>
      <c r="K64" s="86">
        <f t="shared" si="5"/>
        <v>8</v>
      </c>
      <c r="L64" s="87">
        <f t="shared" si="6"/>
        <v>0.6555480766980473</v>
      </c>
    </row>
    <row r="65" spans="1:12" ht="12.75">
      <c r="A65" s="87">
        <v>8.5</v>
      </c>
      <c r="B65" s="86">
        <f t="shared" si="0"/>
        <v>4.08591895265398</v>
      </c>
      <c r="C65" s="86">
        <f t="shared" si="1"/>
        <v>8.5</v>
      </c>
      <c r="D65" s="86">
        <f t="shared" si="2"/>
        <v>0.7219850009148904</v>
      </c>
      <c r="E65" s="86"/>
      <c r="F65" s="86">
        <f t="shared" si="3"/>
        <v>8.5</v>
      </c>
      <c r="G65" s="87">
        <f t="shared" si="7"/>
        <v>2.949972198770052</v>
      </c>
      <c r="H65" s="111">
        <f t="shared" si="4"/>
        <v>-2.5783729893464065</v>
      </c>
      <c r="I65" s="112"/>
      <c r="J65" s="87">
        <f t="shared" si="8"/>
        <v>0</v>
      </c>
      <c r="K65" s="86">
        <f t="shared" si="5"/>
        <v>8.5</v>
      </c>
      <c r="L65" s="87">
        <f t="shared" si="6"/>
        <v>0.7219850009148904</v>
      </c>
    </row>
    <row r="66" spans="1:12" ht="12.75">
      <c r="A66" s="87">
        <v>9</v>
      </c>
      <c r="B66" s="86">
        <f t="shared" si="0"/>
        <v>2.781157984340784</v>
      </c>
      <c r="C66" s="86">
        <f t="shared" si="1"/>
        <v>9</v>
      </c>
      <c r="D66" s="86">
        <f t="shared" si="2"/>
        <v>0.7706442656602273</v>
      </c>
      <c r="E66" s="86"/>
      <c r="F66" s="86">
        <f t="shared" si="3"/>
        <v>9</v>
      </c>
      <c r="G66" s="87">
        <f t="shared" si="7"/>
        <v>2.143283452527381</v>
      </c>
      <c r="H66" s="111">
        <f t="shared" si="4"/>
        <v>-2.5783729893464065</v>
      </c>
      <c r="I66" s="112"/>
      <c r="J66" s="87">
        <f t="shared" si="8"/>
        <v>0</v>
      </c>
      <c r="K66" s="86">
        <f t="shared" si="5"/>
        <v>9</v>
      </c>
      <c r="L66" s="87">
        <f t="shared" si="6"/>
        <v>0.7706442656602273</v>
      </c>
    </row>
    <row r="67" spans="1:12" ht="12.75">
      <c r="A67" s="87">
        <v>9.5</v>
      </c>
      <c r="B67" s="86">
        <f t="shared" si="0"/>
        <v>1.4079157047546103</v>
      </c>
      <c r="C67" s="86">
        <f t="shared" si="1"/>
        <v>9.5</v>
      </c>
      <c r="D67" s="86">
        <f t="shared" si="2"/>
        <v>0.8003277188426984</v>
      </c>
      <c r="E67" s="86"/>
      <c r="F67" s="86">
        <f t="shared" si="3"/>
        <v>9.5</v>
      </c>
      <c r="G67" s="87">
        <f t="shared" si="7"/>
        <v>1.1267939643090672</v>
      </c>
      <c r="H67" s="111">
        <f t="shared" si="4"/>
        <v>-2.5783729893464065</v>
      </c>
      <c r="I67" s="112"/>
      <c r="J67" s="87">
        <f t="shared" si="8"/>
        <v>0</v>
      </c>
      <c r="K67" s="86">
        <f t="shared" si="5"/>
        <v>9.5</v>
      </c>
      <c r="L67" s="87">
        <f t="shared" si="6"/>
        <v>0.8003277188426984</v>
      </c>
    </row>
    <row r="68" spans="1:12" ht="12.75">
      <c r="A68" s="87">
        <v>10</v>
      </c>
      <c r="B68" s="86">
        <f t="shared" si="0"/>
        <v>5.882308137686628E-06</v>
      </c>
      <c r="C68" s="86">
        <f t="shared" si="1"/>
        <v>10</v>
      </c>
      <c r="D68" s="86">
        <f t="shared" si="2"/>
        <v>0.8103044556347135</v>
      </c>
      <c r="E68" s="86"/>
      <c r="F68" s="86">
        <f t="shared" si="3"/>
        <v>10</v>
      </c>
      <c r="G68" s="87">
        <f t="shared" si="7"/>
        <v>4.766460493383809E-06</v>
      </c>
      <c r="H68" s="111">
        <f t="shared" si="4"/>
        <v>-2.5783729893464065</v>
      </c>
      <c r="I68" s="112"/>
      <c r="J68" s="87">
        <f t="shared" si="8"/>
        <v>0</v>
      </c>
      <c r="K68" s="86">
        <f t="shared" si="5"/>
        <v>10</v>
      </c>
      <c r="L68" s="87">
        <f t="shared" si="6"/>
        <v>0.8103044556347135</v>
      </c>
    </row>
    <row r="69" spans="1:12" ht="12.75">
      <c r="A69" s="87">
        <v>10.5</v>
      </c>
      <c r="B69" s="86">
        <f t="shared" si="0"/>
        <v>-1.4079040849802236</v>
      </c>
      <c r="C69" s="86">
        <f t="shared" si="1"/>
        <v>10.5</v>
      </c>
      <c r="D69" s="86">
        <f t="shared" si="2"/>
        <v>0.8003288157675684</v>
      </c>
      <c r="E69" s="86"/>
      <c r="F69" s="86">
        <f t="shared" si="3"/>
        <v>10.5</v>
      </c>
      <c r="G69" s="87">
        <f t="shared" si="7"/>
        <v>-1.1267862090465444</v>
      </c>
      <c r="H69" s="111">
        <f t="shared" si="4"/>
        <v>-2.5783729893464065</v>
      </c>
      <c r="I69" s="112"/>
      <c r="J69" s="87">
        <f t="shared" si="8"/>
        <v>0</v>
      </c>
      <c r="K69" s="86">
        <f t="shared" si="5"/>
        <v>10.5</v>
      </c>
      <c r="L69" s="87">
        <f t="shared" si="6"/>
        <v>0.8003288157675684</v>
      </c>
    </row>
    <row r="70" spans="1:12" ht="12.75">
      <c r="A70" s="87">
        <v>11</v>
      </c>
      <c r="B70" s="86">
        <f t="shared" si="0"/>
        <v>-2.7811467955255758</v>
      </c>
      <c r="C70" s="86">
        <f t="shared" si="1"/>
        <v>11</v>
      </c>
      <c r="D70" s="86">
        <f t="shared" si="2"/>
        <v>0.7706464325000478</v>
      </c>
      <c r="E70" s="86"/>
      <c r="F70" s="86">
        <f t="shared" si="3"/>
        <v>11</v>
      </c>
      <c r="G70" s="87">
        <f t="shared" si="7"/>
        <v>-2.143280856230725</v>
      </c>
      <c r="H70" s="111">
        <f t="shared" si="4"/>
        <v>-2.5783729893464065</v>
      </c>
      <c r="I70" s="112"/>
      <c r="J70" s="87">
        <f t="shared" si="8"/>
        <v>0</v>
      </c>
      <c r="K70" s="86">
        <f t="shared" si="5"/>
        <v>11</v>
      </c>
      <c r="L70" s="87">
        <f t="shared" si="6"/>
        <v>0.7706464325000478</v>
      </c>
    </row>
    <row r="71" spans="1:12" ht="12.75">
      <c r="A71" s="87">
        <v>11.5</v>
      </c>
      <c r="B71" s="86">
        <f t="shared" si="0"/>
        <v>-4.0859084703036</v>
      </c>
      <c r="C71" s="86">
        <f t="shared" si="1"/>
        <v>11.5</v>
      </c>
      <c r="D71" s="86">
        <f t="shared" si="2"/>
        <v>0.7219881843148961</v>
      </c>
      <c r="E71" s="86"/>
      <c r="F71" s="86">
        <f t="shared" si="3"/>
        <v>11.5</v>
      </c>
      <c r="G71" s="87">
        <f t="shared" si="7"/>
        <v>-2.949977637751351</v>
      </c>
      <c r="H71" s="111">
        <f t="shared" si="4"/>
        <v>-2.5783729893464065</v>
      </c>
      <c r="I71" s="112"/>
      <c r="J71" s="87">
        <f t="shared" si="8"/>
        <v>0</v>
      </c>
      <c r="K71" s="86">
        <f t="shared" si="5"/>
        <v>11.5</v>
      </c>
      <c r="L71" s="87">
        <f t="shared" si="6"/>
        <v>0.7219881843148961</v>
      </c>
    </row>
    <row r="72" spans="1:12" ht="12.75">
      <c r="A72" s="87">
        <v>12</v>
      </c>
      <c r="B72" s="86">
        <f t="shared" si="0"/>
        <v>-5.2900615599659275</v>
      </c>
      <c r="C72" s="86">
        <f t="shared" si="1"/>
        <v>12</v>
      </c>
      <c r="D72" s="86">
        <f t="shared" si="2"/>
        <v>0.6555521982723976</v>
      </c>
      <c r="E72" s="86"/>
      <c r="F72" s="86">
        <f t="shared" si="3"/>
        <v>12</v>
      </c>
      <c r="G72" s="87">
        <f t="shared" si="7"/>
        <v>-3.4679114846319727</v>
      </c>
      <c r="H72" s="111">
        <f t="shared" si="4"/>
        <v>-2.5783729893464065</v>
      </c>
      <c r="I72" s="112"/>
      <c r="J72" s="87">
        <f t="shared" si="8"/>
        <v>0</v>
      </c>
      <c r="K72" s="86">
        <f t="shared" si="5"/>
        <v>12</v>
      </c>
      <c r="L72" s="87">
        <f t="shared" si="6"/>
        <v>0.6555521982723976</v>
      </c>
    </row>
    <row r="73" spans="1:12" ht="12.75">
      <c r="A73" s="87">
        <v>12.5</v>
      </c>
      <c r="B73" s="86">
        <f t="shared" si="0"/>
        <v>-6.363955831401836</v>
      </c>
      <c r="C73" s="86">
        <f t="shared" si="1"/>
        <v>12.5</v>
      </c>
      <c r="D73" s="86">
        <f t="shared" si="2"/>
        <v>0.572974348158047</v>
      </c>
      <c r="E73" s="86"/>
      <c r="F73" s="86">
        <f t="shared" si="3"/>
        <v>12.5</v>
      </c>
      <c r="G73" s="87">
        <f t="shared" si="7"/>
        <v>-3.6463834442040692</v>
      </c>
      <c r="H73" s="111">
        <f t="shared" si="4"/>
        <v>-2.5783729893464065</v>
      </c>
      <c r="I73" s="112"/>
      <c r="J73" s="87">
        <f t="shared" si="8"/>
        <v>0</v>
      </c>
      <c r="K73" s="86">
        <f t="shared" si="5"/>
        <v>12.5</v>
      </c>
      <c r="L73" s="87">
        <f t="shared" si="6"/>
        <v>0.572974348158047</v>
      </c>
    </row>
    <row r="74" spans="1:12" ht="12.75">
      <c r="A74" s="87">
        <v>13</v>
      </c>
      <c r="B74" s="86">
        <f t="shared" si="0"/>
        <v>-7.281148454577729</v>
      </c>
      <c r="C74" s="86">
        <f t="shared" si="1"/>
        <v>13</v>
      </c>
      <c r="D74" s="86">
        <f t="shared" si="2"/>
        <v>0.4762879738575239</v>
      </c>
      <c r="E74" s="86"/>
      <c r="F74" s="86">
        <f t="shared" si="3"/>
        <v>13</v>
      </c>
      <c r="G74" s="87">
        <f t="shared" si="7"/>
        <v>-3.4679234447866683</v>
      </c>
      <c r="H74" s="111">
        <f t="shared" si="4"/>
        <v>-2.5783729893464065</v>
      </c>
      <c r="I74" s="112"/>
      <c r="J74" s="87">
        <f t="shared" si="8"/>
        <v>0</v>
      </c>
      <c r="K74" s="86">
        <f t="shared" si="5"/>
        <v>13</v>
      </c>
      <c r="L74" s="87">
        <f t="shared" si="6"/>
        <v>0.4762879738575239</v>
      </c>
    </row>
    <row r="75" spans="1:12" ht="12.75">
      <c r="A75" s="87">
        <v>13.5</v>
      </c>
      <c r="B75" s="86">
        <f t="shared" si="0"/>
        <v>-8.019055112500972</v>
      </c>
      <c r="C75" s="86">
        <f t="shared" si="1"/>
        <v>13.5</v>
      </c>
      <c r="D75" s="86">
        <f t="shared" si="2"/>
        <v>0.3678738138012254</v>
      </c>
      <c r="E75" s="86"/>
      <c r="F75" s="86">
        <f t="shared" si="3"/>
        <v>13.5</v>
      </c>
      <c r="G75" s="87">
        <f t="shared" si="7"/>
        <v>-2.9500003873179472</v>
      </c>
      <c r="H75" s="111">
        <f t="shared" si="4"/>
        <v>-2.5783729893464065</v>
      </c>
      <c r="I75" s="112"/>
      <c r="J75" s="87">
        <f t="shared" si="8"/>
        <v>0</v>
      </c>
      <c r="K75" s="86">
        <f t="shared" si="5"/>
        <v>13.5</v>
      </c>
      <c r="L75" s="87">
        <f t="shared" si="6"/>
        <v>0.3678738138012254</v>
      </c>
    </row>
    <row r="76" spans="1:12" ht="12.75">
      <c r="A76" s="87">
        <v>14</v>
      </c>
      <c r="B76" s="86">
        <f t="shared" si="0"/>
        <v>-8.559506101826345</v>
      </c>
      <c r="C76" s="86">
        <f t="shared" si="1"/>
        <v>14</v>
      </c>
      <c r="D76" s="86">
        <f t="shared" si="2"/>
        <v>0.2504013833072376</v>
      </c>
      <c r="E76" s="86"/>
      <c r="F76" s="86">
        <f t="shared" si="3"/>
        <v>14</v>
      </c>
      <c r="G76" s="87">
        <f t="shared" si="7"/>
        <v>-2.1433121683240577</v>
      </c>
      <c r="H76" s="111">
        <f t="shared" si="4"/>
        <v>-2.5783729893464065</v>
      </c>
      <c r="I76" s="112"/>
      <c r="J76" s="87">
        <f t="shared" si="8"/>
        <v>0</v>
      </c>
      <c r="K76" s="86">
        <f t="shared" si="5"/>
        <v>14</v>
      </c>
      <c r="L76" s="87">
        <f t="shared" si="6"/>
        <v>0.2504013833072376</v>
      </c>
    </row>
    <row r="77" spans="1:12" ht="12.75">
      <c r="A77" s="87">
        <v>14.5</v>
      </c>
      <c r="B77" s="86">
        <f t="shared" si="0"/>
        <v>-8.889193731068442</v>
      </c>
      <c r="C77" s="86">
        <f t="shared" si="1"/>
        <v>14.5</v>
      </c>
      <c r="D77" s="86">
        <f t="shared" si="2"/>
        <v>0.12676324228188318</v>
      </c>
      <c r="E77" s="86"/>
      <c r="F77" s="86">
        <f t="shared" si="3"/>
        <v>14.5</v>
      </c>
      <c r="G77" s="87">
        <f t="shared" si="7"/>
        <v>-1.126823018622026</v>
      </c>
      <c r="H77" s="111">
        <f t="shared" si="4"/>
        <v>-2.5783729893464065</v>
      </c>
      <c r="I77" s="112"/>
      <c r="J77" s="87">
        <f t="shared" si="8"/>
        <v>0</v>
      </c>
      <c r="K77" s="86">
        <f t="shared" si="5"/>
        <v>14.5</v>
      </c>
      <c r="L77" s="87">
        <f t="shared" si="6"/>
        <v>0.12676324228188318</v>
      </c>
    </row>
    <row r="78" spans="1:12" ht="12.75">
      <c r="A78" s="87">
        <v>15</v>
      </c>
      <c r="B78" s="86">
        <f t="shared" si="0"/>
        <v>-8.999999999995675</v>
      </c>
      <c r="C78" s="86">
        <f t="shared" si="1"/>
        <v>15</v>
      </c>
      <c r="D78" s="86">
        <f t="shared" si="2"/>
        <v>3.7708245445007193E-06</v>
      </c>
      <c r="E78" s="86"/>
      <c r="F78" s="86">
        <f t="shared" si="3"/>
        <v>15</v>
      </c>
      <c r="G78" s="87">
        <f t="shared" si="7"/>
        <v>-3.3937420900490165E-05</v>
      </c>
      <c r="H78" s="111">
        <f t="shared" si="4"/>
        <v>-2.5783729893464065</v>
      </c>
      <c r="I78" s="112"/>
      <c r="J78" s="87">
        <f t="shared" si="8"/>
        <v>0</v>
      </c>
      <c r="K78" s="86">
        <f t="shared" si="5"/>
        <v>15</v>
      </c>
      <c r="L78" s="87">
        <f t="shared" si="6"/>
        <v>3.7708245445007193E-06</v>
      </c>
    </row>
    <row r="79" spans="1:12" ht="12.75">
      <c r="A79" s="87">
        <v>15.5</v>
      </c>
      <c r="B79" s="86">
        <f t="shared" si="0"/>
        <v>-8.889196491655055</v>
      </c>
      <c r="C79" s="86">
        <f t="shared" si="1"/>
        <v>15.5</v>
      </c>
      <c r="D79" s="86">
        <f t="shared" si="2"/>
        <v>-0.12675579348297059</v>
      </c>
      <c r="E79" s="86"/>
      <c r="F79" s="86">
        <f t="shared" si="3"/>
        <v>15.5</v>
      </c>
      <c r="G79" s="87">
        <f t="shared" si="7"/>
        <v>1.1267571547257749</v>
      </c>
      <c r="H79" s="111">
        <f t="shared" si="4"/>
        <v>-2.5783729893464065</v>
      </c>
      <c r="I79" s="112"/>
      <c r="J79" s="87">
        <f t="shared" si="8"/>
        <v>0</v>
      </c>
      <c r="K79" s="86">
        <f t="shared" si="5"/>
        <v>15.5</v>
      </c>
      <c r="L79" s="87">
        <f t="shared" si="6"/>
        <v>-0.12675579348297059</v>
      </c>
    </row>
    <row r="80" spans="1:12" ht="12.75">
      <c r="A80" s="87">
        <v>16</v>
      </c>
      <c r="B80" s="86">
        <f t="shared" si="0"/>
        <v>-8.559511555024793</v>
      </c>
      <c r="C80" s="86">
        <f t="shared" si="1"/>
        <v>16</v>
      </c>
      <c r="D80" s="86">
        <f t="shared" si="2"/>
        <v>-0.25039421077257557</v>
      </c>
      <c r="E80" s="86"/>
      <c r="F80" s="86">
        <f t="shared" si="3"/>
        <v>16</v>
      </c>
      <c r="G80" s="87">
        <f t="shared" si="7"/>
        <v>2.143252140419174</v>
      </c>
      <c r="H80" s="111">
        <f t="shared" si="4"/>
        <v>-2.5783729893464065</v>
      </c>
      <c r="I80" s="112"/>
      <c r="J80" s="87">
        <f t="shared" si="8"/>
        <v>0</v>
      </c>
      <c r="K80" s="86">
        <f t="shared" si="5"/>
        <v>16</v>
      </c>
      <c r="L80" s="87">
        <f t="shared" si="6"/>
        <v>-0.25039421077257557</v>
      </c>
    </row>
    <row r="81" spans="1:12" ht="12.75">
      <c r="A81" s="87">
        <v>16.5</v>
      </c>
      <c r="B81" s="86">
        <f t="shared" si="0"/>
        <v>-8.019063124035467</v>
      </c>
      <c r="C81" s="86">
        <f t="shared" si="1"/>
        <v>16.5</v>
      </c>
      <c r="D81" s="86">
        <f t="shared" si="2"/>
        <v>-0.3678670941423483</v>
      </c>
      <c r="E81" s="86"/>
      <c r="F81" s="86">
        <f t="shared" si="3"/>
        <v>16.5</v>
      </c>
      <c r="G81" s="87">
        <f t="shared" si="7"/>
        <v>2.9499494491829887</v>
      </c>
      <c r="H81" s="111">
        <f t="shared" si="4"/>
        <v>-2.5783729893464065</v>
      </c>
      <c r="I81" s="112"/>
      <c r="J81" s="87">
        <f t="shared" si="8"/>
        <v>0</v>
      </c>
      <c r="K81" s="86">
        <f t="shared" si="5"/>
        <v>16.5</v>
      </c>
      <c r="L81" s="87">
        <f t="shared" si="6"/>
        <v>-0.3678670941423483</v>
      </c>
    </row>
    <row r="82" spans="1:12" ht="12.75">
      <c r="A82" s="87">
        <v>17</v>
      </c>
      <c r="B82" s="86">
        <f t="shared" si="0"/>
        <v>-7.281158827177786</v>
      </c>
      <c r="C82" s="86">
        <f t="shared" si="1"/>
        <v>17</v>
      </c>
      <c r="D82" s="86">
        <f t="shared" si="2"/>
        <v>-0.47628187253466586</v>
      </c>
      <c r="E82" s="86"/>
      <c r="F82" s="86">
        <f t="shared" si="3"/>
        <v>17</v>
      </c>
      <c r="G82" s="87">
        <f t="shared" si="7"/>
        <v>3.4678839604305476</v>
      </c>
      <c r="H82" s="111">
        <f t="shared" si="4"/>
        <v>-2.5783729893464065</v>
      </c>
      <c r="I82" s="112"/>
      <c r="J82" s="87">
        <f t="shared" si="8"/>
        <v>0</v>
      </c>
      <c r="K82" s="86">
        <f t="shared" si="5"/>
        <v>17</v>
      </c>
      <c r="L82" s="87">
        <f t="shared" si="6"/>
        <v>-0.47628187253466586</v>
      </c>
    </row>
    <row r="83" spans="1:12" ht="12.75">
      <c r="A83" s="87">
        <v>17.5</v>
      </c>
      <c r="B83" s="86">
        <f t="shared" si="0"/>
        <v>-6.363968309659723</v>
      </c>
      <c r="C83" s="86">
        <f t="shared" si="1"/>
        <v>17.5</v>
      </c>
      <c r="D83" s="86">
        <f t="shared" si="2"/>
        <v>-0.5729690154059636</v>
      </c>
      <c r="E83" s="86"/>
      <c r="F83" s="86">
        <f t="shared" si="3"/>
        <v>17.5</v>
      </c>
      <c r="G83" s="87">
        <f t="shared" si="7"/>
        <v>3.6463566564604855</v>
      </c>
      <c r="H83" s="111">
        <f t="shared" si="4"/>
        <v>-2.5783729893464065</v>
      </c>
      <c r="I83" s="112"/>
      <c r="J83" s="87">
        <f t="shared" si="8"/>
        <v>0</v>
      </c>
      <c r="K83" s="86">
        <f t="shared" si="5"/>
        <v>17.5</v>
      </c>
      <c r="L83" s="87">
        <f t="shared" si="6"/>
        <v>-0.5729690154059636</v>
      </c>
    </row>
    <row r="84" spans="1:12" ht="12.75">
      <c r="A84" s="87">
        <v>18</v>
      </c>
      <c r="B84" s="86">
        <f t="shared" si="0"/>
        <v>-5.290075836625649</v>
      </c>
      <c r="C84" s="86">
        <f t="shared" si="1"/>
        <v>18</v>
      </c>
      <c r="D84" s="86">
        <f t="shared" si="2"/>
        <v>-0.6555477654010888</v>
      </c>
      <c r="E84" s="86"/>
      <c r="F84" s="86">
        <f t="shared" si="3"/>
        <v>18</v>
      </c>
      <c r="G84" s="87">
        <f t="shared" si="7"/>
        <v>3.4678973935022395</v>
      </c>
      <c r="H84" s="111">
        <f t="shared" si="4"/>
        <v>-2.5783729893464065</v>
      </c>
      <c r="I84" s="112"/>
      <c r="J84" s="87">
        <f t="shared" si="8"/>
        <v>0</v>
      </c>
      <c r="K84" s="86">
        <f t="shared" si="5"/>
        <v>18</v>
      </c>
      <c r="L84" s="87">
        <f t="shared" si="6"/>
        <v>-0.6555477654010888</v>
      </c>
    </row>
    <row r="85" spans="1:12" ht="12.75">
      <c r="A85" s="87">
        <v>18.5</v>
      </c>
      <c r="B85" s="86">
        <f t="shared" si="0"/>
        <v>-4.085924193826552</v>
      </c>
      <c r="C85" s="86">
        <f t="shared" si="1"/>
        <v>18.5</v>
      </c>
      <c r="D85" s="86">
        <f t="shared" si="2"/>
        <v>-0.7219847604763204</v>
      </c>
      <c r="E85" s="86"/>
      <c r="F85" s="86">
        <f t="shared" si="3"/>
        <v>18.5</v>
      </c>
      <c r="G85" s="87">
        <f t="shared" si="7"/>
        <v>2.9499750004042653</v>
      </c>
      <c r="H85" s="111">
        <f t="shared" si="4"/>
        <v>-2.5783729893464065</v>
      </c>
      <c r="I85" s="112"/>
      <c r="J85" s="87">
        <f t="shared" si="8"/>
        <v>0</v>
      </c>
      <c r="K85" s="86">
        <f t="shared" si="5"/>
        <v>18.5</v>
      </c>
      <c r="L85" s="87">
        <f t="shared" si="6"/>
        <v>-0.7219847604763204</v>
      </c>
    </row>
    <row r="86" spans="1:12" ht="12.75">
      <c r="A86" s="87">
        <v>19</v>
      </c>
      <c r="B86" s="86">
        <f t="shared" si="0"/>
        <v>-2.781163578746602</v>
      </c>
      <c r="C86" s="86">
        <f t="shared" si="1"/>
        <v>19</v>
      </c>
      <c r="D86" s="86">
        <f t="shared" si="2"/>
        <v>-0.770644102000439</v>
      </c>
      <c r="E86" s="86"/>
      <c r="F86" s="86">
        <f t="shared" si="3"/>
        <v>19</v>
      </c>
      <c r="G86" s="87">
        <f t="shared" si="7"/>
        <v>2.1432873086595023</v>
      </c>
      <c r="H86" s="111">
        <f t="shared" si="4"/>
        <v>-2.5783729893464065</v>
      </c>
      <c r="I86" s="112"/>
      <c r="J86" s="87">
        <f t="shared" si="8"/>
        <v>0</v>
      </c>
      <c r="K86" s="86">
        <f t="shared" si="5"/>
        <v>19</v>
      </c>
      <c r="L86" s="87">
        <f t="shared" si="6"/>
        <v>-0.770644102000439</v>
      </c>
    </row>
    <row r="87" spans="1:12" ht="12.75">
      <c r="A87" s="87">
        <v>19.5</v>
      </c>
      <c r="B87" s="86">
        <f t="shared" si="0"/>
        <v>-1.4079215146409056</v>
      </c>
      <c r="C87" s="86">
        <f t="shared" si="1"/>
        <v>19.5</v>
      </c>
      <c r="D87" s="86">
        <f t="shared" si="2"/>
        <v>-0.800327635991537</v>
      </c>
      <c r="E87" s="86"/>
      <c r="F87" s="86">
        <f t="shared" si="3"/>
        <v>19.5</v>
      </c>
      <c r="G87" s="87">
        <f t="shared" si="7"/>
        <v>1.1267984974741803</v>
      </c>
      <c r="H87" s="111">
        <f t="shared" si="4"/>
        <v>-2.5783729893464065</v>
      </c>
      <c r="I87" s="112"/>
      <c r="J87" s="87">
        <f t="shared" si="8"/>
        <v>0</v>
      </c>
      <c r="K87" s="86">
        <f t="shared" si="5"/>
        <v>19.5</v>
      </c>
      <c r="L87" s="87">
        <f t="shared" si="6"/>
        <v>-0.800327635991537</v>
      </c>
    </row>
    <row r="88" spans="1:12" ht="12.75">
      <c r="A88" s="87">
        <v>20</v>
      </c>
      <c r="B88" s="86">
        <f t="shared" si="0"/>
        <v>-1.1764616275370743E-05</v>
      </c>
      <c r="C88" s="86">
        <f t="shared" si="1"/>
        <v>20</v>
      </c>
      <c r="D88" s="86">
        <f t="shared" si="2"/>
        <v>-0.8103044556322491</v>
      </c>
      <c r="E88" s="86"/>
      <c r="F88" s="86">
        <f t="shared" si="3"/>
        <v>20</v>
      </c>
      <c r="G88" s="87">
        <f t="shared" si="7"/>
        <v>9.532920986736588E-06</v>
      </c>
      <c r="H88" s="111">
        <f t="shared" si="4"/>
        <v>-2.5783729893464065</v>
      </c>
      <c r="I88" s="112"/>
      <c r="J88" s="87">
        <f t="shared" si="8"/>
        <v>0</v>
      </c>
      <c r="K88" s="86">
        <f t="shared" si="5"/>
        <v>20</v>
      </c>
      <c r="L88" s="87">
        <f t="shared" si="6"/>
        <v>-0.8103044556322491</v>
      </c>
    </row>
    <row r="89" spans="1:12" ht="12.75">
      <c r="A89" s="87">
        <v>20.5</v>
      </c>
      <c r="B89" s="86">
        <f t="shared" si="0"/>
        <v>1.4078982750921318</v>
      </c>
      <c r="C89" s="86">
        <f t="shared" si="1"/>
        <v>20.5</v>
      </c>
      <c r="D89" s="86">
        <f t="shared" si="2"/>
        <v>-0.8003288986138613</v>
      </c>
      <c r="E89" s="86"/>
      <c r="F89" s="86">
        <f t="shared" si="3"/>
        <v>20.5</v>
      </c>
      <c r="G89" s="87">
        <f t="shared" si="7"/>
        <v>-1.126781675864841</v>
      </c>
      <c r="H89" s="111">
        <f t="shared" si="4"/>
        <v>-2.5783729893464065</v>
      </c>
      <c r="I89" s="112"/>
      <c r="J89" s="87">
        <f t="shared" si="8"/>
        <v>0</v>
      </c>
      <c r="K89" s="86">
        <f t="shared" si="5"/>
        <v>20.5</v>
      </c>
      <c r="L89" s="87">
        <f t="shared" si="6"/>
        <v>-0.8003288986138613</v>
      </c>
    </row>
    <row r="90" spans="1:12" ht="12.75">
      <c r="A90" s="87">
        <v>21</v>
      </c>
      <c r="B90" s="86">
        <f t="shared" si="0"/>
        <v>2.781141201116186</v>
      </c>
      <c r="C90" s="86">
        <f t="shared" si="1"/>
        <v>21</v>
      </c>
      <c r="D90" s="86">
        <f t="shared" si="2"/>
        <v>-0.7706465961551484</v>
      </c>
      <c r="E90" s="86"/>
      <c r="F90" s="86">
        <f t="shared" si="3"/>
        <v>21</v>
      </c>
      <c r="G90" s="87">
        <f t="shared" si="7"/>
        <v>-2.14327700006703</v>
      </c>
      <c r="H90" s="111">
        <f t="shared" si="4"/>
        <v>-2.5783729893464065</v>
      </c>
      <c r="I90" s="112"/>
      <c r="J90" s="87">
        <f t="shared" si="8"/>
        <v>0</v>
      </c>
      <c r="K90" s="86">
        <f t="shared" si="5"/>
        <v>21</v>
      </c>
      <c r="L90" s="87">
        <f t="shared" si="6"/>
        <v>-0.7706465961551484</v>
      </c>
    </row>
    <row r="91" spans="1:12" ht="12.75">
      <c r="A91" s="87">
        <v>21.5</v>
      </c>
      <c r="B91" s="86">
        <f t="shared" si="0"/>
        <v>4.085903229125792</v>
      </c>
      <c r="C91" s="86">
        <f t="shared" si="1"/>
        <v>21.5</v>
      </c>
      <c r="D91" s="86">
        <f t="shared" si="2"/>
        <v>-0.7219884247490741</v>
      </c>
      <c r="E91" s="86"/>
      <c r="F91" s="86">
        <f t="shared" si="3"/>
        <v>21.5</v>
      </c>
      <c r="G91" s="87">
        <f t="shared" si="7"/>
        <v>-2.949974836073686</v>
      </c>
      <c r="H91" s="111">
        <f t="shared" si="4"/>
        <v>-2.5783729893464065</v>
      </c>
      <c r="I91" s="112"/>
      <c r="J91" s="87">
        <f t="shared" si="8"/>
        <v>0</v>
      </c>
      <c r="K91" s="86">
        <f t="shared" si="5"/>
        <v>21.5</v>
      </c>
      <c r="L91" s="87">
        <f t="shared" si="6"/>
        <v>-0.7219884247490741</v>
      </c>
    </row>
    <row r="92" spans="1:12" ht="12.75">
      <c r="A92" s="87">
        <v>22</v>
      </c>
      <c r="B92" s="86">
        <f t="shared" si="0"/>
        <v>5.290056801074844</v>
      </c>
      <c r="C92" s="86">
        <f t="shared" si="1"/>
        <v>22</v>
      </c>
      <c r="D92" s="86">
        <f t="shared" si="2"/>
        <v>-0.6555525095653678</v>
      </c>
      <c r="E92" s="86"/>
      <c r="F92" s="86">
        <f t="shared" si="3"/>
        <v>22</v>
      </c>
      <c r="G92" s="87">
        <f t="shared" si="7"/>
        <v>-3.4679100116879553</v>
      </c>
      <c r="H92" s="111">
        <f t="shared" si="4"/>
        <v>-2.5783729893464065</v>
      </c>
      <c r="I92" s="112"/>
      <c r="J92" s="87">
        <f t="shared" si="8"/>
        <v>0</v>
      </c>
      <c r="K92" s="86">
        <f t="shared" si="5"/>
        <v>22</v>
      </c>
      <c r="L92" s="87">
        <f t="shared" si="6"/>
        <v>-0.6555525095653678</v>
      </c>
    </row>
    <row r="93" spans="1:12" ht="12.75">
      <c r="A93" s="87">
        <v>22.5</v>
      </c>
      <c r="B93" s="86">
        <f t="shared" si="0"/>
        <v>6.363951671977105</v>
      </c>
      <c r="C93" s="86">
        <f t="shared" si="1"/>
        <v>22.5</v>
      </c>
      <c r="D93" s="86">
        <f t="shared" si="2"/>
        <v>-0.5729747226447472</v>
      </c>
      <c r="E93" s="86"/>
      <c r="F93" s="86">
        <f t="shared" si="3"/>
        <v>22.5</v>
      </c>
      <c r="G93" s="87">
        <f t="shared" si="7"/>
        <v>-3.6463834441756573</v>
      </c>
      <c r="H93" s="111">
        <f t="shared" si="4"/>
        <v>-2.5783729893464065</v>
      </c>
      <c r="I93" s="112"/>
      <c r="J93" s="87">
        <f t="shared" si="8"/>
        <v>0</v>
      </c>
      <c r="K93" s="86">
        <f t="shared" si="5"/>
        <v>22.5</v>
      </c>
      <c r="L93" s="87">
        <f t="shared" si="6"/>
        <v>-0.5729747226447472</v>
      </c>
    </row>
    <row r="94" spans="1:12" ht="12.75">
      <c r="A94" s="87">
        <v>23</v>
      </c>
      <c r="B94" s="86">
        <f t="shared" si="0"/>
        <v>7.2811449970381625</v>
      </c>
      <c r="C94" s="86">
        <f t="shared" si="1"/>
        <v>23</v>
      </c>
      <c r="D94" s="86">
        <f t="shared" si="2"/>
        <v>-0.47628840231685166</v>
      </c>
      <c r="E94" s="86"/>
      <c r="F94" s="86">
        <f t="shared" si="3"/>
        <v>23</v>
      </c>
      <c r="G94" s="87">
        <f t="shared" si="7"/>
        <v>-3.467924917676644</v>
      </c>
      <c r="H94" s="111">
        <f t="shared" si="4"/>
        <v>-2.5783729893464065</v>
      </c>
      <c r="I94" s="112"/>
      <c r="J94" s="87">
        <f t="shared" si="8"/>
        <v>0</v>
      </c>
      <c r="K94" s="86">
        <f t="shared" si="5"/>
        <v>23</v>
      </c>
      <c r="L94" s="87">
        <f t="shared" si="6"/>
        <v>-0.47628840231685166</v>
      </c>
    </row>
    <row r="95" spans="1:12" ht="12.75">
      <c r="A95" s="87">
        <v>23.5</v>
      </c>
      <c r="B95" s="86">
        <f t="shared" si="0"/>
        <v>8.019052441982627</v>
      </c>
      <c r="C95" s="86">
        <f t="shared" si="1"/>
        <v>23.5</v>
      </c>
      <c r="D95" s="86">
        <f t="shared" si="2"/>
        <v>-0.367874285683095</v>
      </c>
      <c r="E95" s="86"/>
      <c r="F95" s="86">
        <f t="shared" si="3"/>
        <v>23.5</v>
      </c>
      <c r="G95" s="87">
        <f t="shared" si="7"/>
        <v>-2.9500031889496374</v>
      </c>
      <c r="H95" s="111">
        <f t="shared" si="4"/>
        <v>-2.5783729893464065</v>
      </c>
      <c r="I95" s="112"/>
      <c r="J95" s="87">
        <f t="shared" si="8"/>
        <v>0</v>
      </c>
      <c r="K95" s="86">
        <f t="shared" si="5"/>
        <v>23.5</v>
      </c>
      <c r="L95" s="87">
        <f t="shared" si="6"/>
        <v>-0.367874285683095</v>
      </c>
    </row>
    <row r="96" spans="1:12" ht="12.75">
      <c r="A96" s="87">
        <v>24</v>
      </c>
      <c r="B96" s="86">
        <f t="shared" si="0"/>
        <v>8.559504284086215</v>
      </c>
      <c r="C96" s="86">
        <f t="shared" si="1"/>
        <v>24</v>
      </c>
      <c r="D96" s="86">
        <f t="shared" si="2"/>
        <v>-0.25040188699235744</v>
      </c>
      <c r="E96" s="86"/>
      <c r="F96" s="86">
        <f t="shared" si="3"/>
        <v>24</v>
      </c>
      <c r="G96" s="87">
        <f t="shared" si="7"/>
        <v>-2.1433160244543554</v>
      </c>
      <c r="H96" s="111">
        <f t="shared" si="4"/>
        <v>-2.5783729893464065</v>
      </c>
      <c r="I96" s="112"/>
      <c r="J96" s="87">
        <f t="shared" si="8"/>
        <v>0</v>
      </c>
      <c r="K96" s="86">
        <f t="shared" si="5"/>
        <v>24</v>
      </c>
      <c r="L96" s="87">
        <f t="shared" si="6"/>
        <v>-0.25040188699235744</v>
      </c>
    </row>
    <row r="97" spans="1:12" ht="12.75">
      <c r="A97" s="87">
        <v>24.5</v>
      </c>
      <c r="B97" s="86">
        <f t="shared" si="0"/>
        <v>8.88919281086531</v>
      </c>
      <c r="C97" s="86">
        <f t="shared" si="1"/>
        <v>24.5</v>
      </c>
      <c r="D97" s="86">
        <f t="shared" si="2"/>
        <v>-0.1267637653678572</v>
      </c>
      <c r="E97" s="86"/>
      <c r="F97" s="86">
        <f t="shared" si="3"/>
        <v>24.5</v>
      </c>
      <c r="G97" s="87">
        <f t="shared" si="7"/>
        <v>-1.1268275517861732</v>
      </c>
      <c r="H97" s="111">
        <f t="shared" si="4"/>
        <v>-2.5783729893464065</v>
      </c>
      <c r="I97" s="112"/>
      <c r="J97" s="87">
        <f t="shared" si="8"/>
        <v>0</v>
      </c>
      <c r="K97" s="86">
        <f t="shared" si="5"/>
        <v>24.5</v>
      </c>
      <c r="L97" s="87">
        <f t="shared" si="6"/>
        <v>-0.1267637653678572</v>
      </c>
    </row>
    <row r="98" spans="1:12" ht="12.75">
      <c r="A98" s="87">
        <v>25</v>
      </c>
      <c r="B98" s="86">
        <f t="shared" si="0"/>
        <v>8.999999999987985</v>
      </c>
      <c r="C98" s="86">
        <f t="shared" si="1"/>
        <v>25</v>
      </c>
      <c r="D98" s="86">
        <f t="shared" si="2"/>
        <v>-4.300431265986227E-06</v>
      </c>
      <c r="E98" s="86"/>
      <c r="F98" s="86">
        <f t="shared" si="3"/>
        <v>25</v>
      </c>
      <c r="G98" s="87">
        <f t="shared" si="7"/>
        <v>-3.870388139382437E-05</v>
      </c>
      <c r="H98" s="111">
        <f t="shared" si="4"/>
        <v>-2.5783729893464065</v>
      </c>
      <c r="I98" s="112"/>
      <c r="J98" s="87">
        <f t="shared" si="8"/>
        <v>0</v>
      </c>
      <c r="K98" s="86">
        <f t="shared" si="5"/>
        <v>25</v>
      </c>
      <c r="L98" s="87">
        <f t="shared" si="6"/>
        <v>-4.300431265986227E-06</v>
      </c>
    </row>
    <row r="99" spans="1:12" ht="12.75">
      <c r="A99" s="87">
        <v>25.5</v>
      </c>
      <c r="B99" s="86">
        <f t="shared" si="0"/>
        <v>8.889197411842998</v>
      </c>
      <c r="C99" s="86">
        <f t="shared" si="1"/>
        <v>25.5</v>
      </c>
      <c r="D99" s="86">
        <f t="shared" si="2"/>
        <v>0.12675527039617063</v>
      </c>
      <c r="E99" s="86"/>
      <c r="F99" s="86">
        <f t="shared" si="3"/>
        <v>25.5</v>
      </c>
      <c r="G99" s="87">
        <f t="shared" si="7"/>
        <v>1.1267526215430994</v>
      </c>
      <c r="H99" s="111">
        <f t="shared" si="4"/>
        <v>-2.5783729893464065</v>
      </c>
      <c r="I99" s="112"/>
      <c r="J99" s="87">
        <f t="shared" si="8"/>
        <v>0</v>
      </c>
      <c r="K99" s="86">
        <f t="shared" si="5"/>
        <v>25.5</v>
      </c>
      <c r="L99" s="87">
        <f t="shared" si="6"/>
        <v>0.12675527039617063</v>
      </c>
    </row>
    <row r="100" spans="1:12" ht="12.75">
      <c r="A100" s="87">
        <v>26</v>
      </c>
      <c r="B100" s="86">
        <f t="shared" si="0"/>
        <v>8.559513372750297</v>
      </c>
      <c r="C100" s="86">
        <f t="shared" si="1"/>
        <v>26</v>
      </c>
      <c r="D100" s="86">
        <f t="shared" si="2"/>
        <v>0.2503937070858256</v>
      </c>
      <c r="E100" s="86"/>
      <c r="F100" s="86">
        <f t="shared" si="3"/>
        <v>26</v>
      </c>
      <c r="G100" s="87">
        <f t="shared" si="7"/>
        <v>2.143248284253645</v>
      </c>
      <c r="H100" s="111">
        <f t="shared" si="4"/>
        <v>-2.5783729893464065</v>
      </c>
      <c r="I100" s="112"/>
      <c r="J100" s="87">
        <f t="shared" si="8"/>
        <v>0</v>
      </c>
      <c r="K100" s="86">
        <f t="shared" si="5"/>
        <v>26</v>
      </c>
      <c r="L100" s="87">
        <f t="shared" si="6"/>
        <v>0.2503937070858256</v>
      </c>
    </row>
    <row r="101" spans="1:12" ht="12.75">
      <c r="A101" s="87">
        <v>26.5</v>
      </c>
      <c r="B101" s="86">
        <f t="shared" si="0"/>
        <v>8.019065794540113</v>
      </c>
      <c r="C101" s="86">
        <f t="shared" si="1"/>
        <v>26.5</v>
      </c>
      <c r="D101" s="86">
        <f t="shared" si="2"/>
        <v>0.3678666222580832</v>
      </c>
      <c r="E101" s="86"/>
      <c r="F101" s="86">
        <f t="shared" si="3"/>
        <v>26.5</v>
      </c>
      <c r="G101" s="87">
        <f t="shared" si="7"/>
        <v>2.9499466475028036</v>
      </c>
      <c r="H101" s="111">
        <f t="shared" si="4"/>
        <v>-2.5783729893464065</v>
      </c>
      <c r="I101" s="112"/>
      <c r="J101" s="87">
        <f t="shared" si="8"/>
        <v>0</v>
      </c>
      <c r="K101" s="86">
        <f t="shared" si="5"/>
        <v>26.5</v>
      </c>
      <c r="L101" s="87">
        <f t="shared" si="6"/>
        <v>0.3678666222580832</v>
      </c>
    </row>
    <row r="102" spans="1:12" ht="12.75">
      <c r="A102" s="87">
        <v>27</v>
      </c>
      <c r="B102" s="86">
        <f t="shared" si="0"/>
        <v>7.281162284704921</v>
      </c>
      <c r="C102" s="86">
        <f t="shared" si="1"/>
        <v>27</v>
      </c>
      <c r="D102" s="86">
        <f t="shared" si="2"/>
        <v>0.47628144407223616</v>
      </c>
      <c r="E102" s="86"/>
      <c r="F102" s="86">
        <f t="shared" si="3"/>
        <v>27</v>
      </c>
      <c r="G102" s="87">
        <f t="shared" si="7"/>
        <v>3.4678824874835623</v>
      </c>
      <c r="H102" s="111">
        <f t="shared" si="4"/>
        <v>-2.5783729893464065</v>
      </c>
      <c r="I102" s="112"/>
      <c r="J102" s="87">
        <f t="shared" si="8"/>
        <v>0</v>
      </c>
      <c r="K102" s="86">
        <f t="shared" si="5"/>
        <v>27</v>
      </c>
      <c r="L102" s="87">
        <f t="shared" si="6"/>
        <v>0.47628144407223616</v>
      </c>
    </row>
    <row r="103" spans="1:12" ht="12.75">
      <c r="A103" s="87">
        <v>27.5</v>
      </c>
      <c r="B103" s="86">
        <f t="shared" si="0"/>
        <v>6.363972469073572</v>
      </c>
      <c r="C103" s="86">
        <f t="shared" si="1"/>
        <v>27.5</v>
      </c>
      <c r="D103" s="86">
        <f t="shared" si="2"/>
        <v>0.5729686409155337</v>
      </c>
      <c r="E103" s="86"/>
      <c r="F103" s="86">
        <f t="shared" si="3"/>
        <v>27.5</v>
      </c>
      <c r="G103" s="87">
        <f t="shared" si="7"/>
        <v>3.646356656428958</v>
      </c>
      <c r="H103" s="111">
        <f t="shared" si="4"/>
        <v>-2.5783729893464065</v>
      </c>
      <c r="I103" s="112"/>
      <c r="J103" s="87">
        <f t="shared" si="8"/>
        <v>0</v>
      </c>
      <c r="K103" s="86">
        <f t="shared" si="5"/>
        <v>27.5</v>
      </c>
      <c r="L103" s="87">
        <f t="shared" si="6"/>
        <v>0.5729686409155337</v>
      </c>
    </row>
    <row r="104" spans="1:12" ht="12.75">
      <c r="A104" s="87">
        <v>28</v>
      </c>
      <c r="B104" s="86">
        <f t="shared" si="0"/>
        <v>5.2900805955077015</v>
      </c>
      <c r="C104" s="86">
        <f t="shared" si="1"/>
        <v>28</v>
      </c>
      <c r="D104" s="86">
        <f t="shared" si="2"/>
        <v>0.6555474541038505</v>
      </c>
      <c r="E104" s="86"/>
      <c r="F104" s="86">
        <f t="shared" si="3"/>
        <v>28</v>
      </c>
      <c r="G104" s="87">
        <f t="shared" si="7"/>
        <v>3.467898866389255</v>
      </c>
      <c r="H104" s="111">
        <f t="shared" si="4"/>
        <v>-2.5783729893464065</v>
      </c>
      <c r="I104" s="112"/>
      <c r="J104" s="87">
        <f t="shared" si="8"/>
        <v>0</v>
      </c>
      <c r="K104" s="86">
        <f t="shared" si="5"/>
        <v>28</v>
      </c>
      <c r="L104" s="87">
        <f t="shared" si="6"/>
        <v>0.6555474541038505</v>
      </c>
    </row>
    <row r="105" spans="1:12" ht="12.75">
      <c r="A105" s="87">
        <v>28.5</v>
      </c>
      <c r="B105" s="86">
        <f t="shared" si="0"/>
        <v>4.085929434997371</v>
      </c>
      <c r="C105" s="86">
        <f t="shared" si="1"/>
        <v>28.5</v>
      </c>
      <c r="D105" s="86">
        <f t="shared" si="2"/>
        <v>0.7219845200374426</v>
      </c>
      <c r="E105" s="86"/>
      <c r="F105" s="86">
        <f t="shared" si="3"/>
        <v>28.5</v>
      </c>
      <c r="G105" s="87">
        <f t="shared" si="7"/>
        <v>2.9499778020334357</v>
      </c>
      <c r="H105" s="111">
        <f t="shared" si="4"/>
        <v>-2.5783729893464065</v>
      </c>
      <c r="I105" s="112"/>
      <c r="J105" s="87">
        <f t="shared" si="8"/>
        <v>0</v>
      </c>
      <c r="K105" s="86">
        <f t="shared" si="5"/>
        <v>28.5</v>
      </c>
      <c r="L105" s="87">
        <f t="shared" si="6"/>
        <v>0.7219845200374426</v>
      </c>
    </row>
    <row r="106" spans="1:12" ht="12.75">
      <c r="A106" s="87">
        <v>29</v>
      </c>
      <c r="B106" s="86">
        <f t="shared" si="0"/>
        <v>2.781169173151251</v>
      </c>
      <c r="C106" s="86">
        <f t="shared" si="1"/>
        <v>29</v>
      </c>
      <c r="D106" s="86">
        <f t="shared" si="2"/>
        <v>0.7706439383403211</v>
      </c>
      <c r="E106" s="86"/>
      <c r="F106" s="86">
        <f t="shared" si="3"/>
        <v>29</v>
      </c>
      <c r="G106" s="87">
        <f t="shared" si="7"/>
        <v>2.1432911647879744</v>
      </c>
      <c r="H106" s="111">
        <f t="shared" si="4"/>
        <v>-2.5783729893464065</v>
      </c>
      <c r="I106" s="112"/>
      <c r="J106" s="87">
        <f t="shared" si="8"/>
        <v>0</v>
      </c>
      <c r="K106" s="86">
        <f t="shared" si="5"/>
        <v>29</v>
      </c>
      <c r="L106" s="87">
        <f t="shared" si="6"/>
        <v>0.7706439383403211</v>
      </c>
    </row>
    <row r="107" spans="1:12" ht="12.75">
      <c r="A107" s="87">
        <v>29.5</v>
      </c>
      <c r="B107" s="86">
        <f t="shared" si="0"/>
        <v>1.4079273245265957</v>
      </c>
      <c r="C107" s="86">
        <f t="shared" si="1"/>
        <v>29.5</v>
      </c>
      <c r="D107" s="86">
        <f t="shared" si="2"/>
        <v>0.8003275531400338</v>
      </c>
      <c r="E107" s="86"/>
      <c r="F107" s="86">
        <f t="shared" si="3"/>
        <v>29.5</v>
      </c>
      <c r="G107" s="87">
        <f t="shared" si="7"/>
        <v>1.1268030306373646</v>
      </c>
      <c r="H107" s="111">
        <f t="shared" si="4"/>
        <v>-2.5783729893464065</v>
      </c>
      <c r="I107" s="112"/>
      <c r="J107" s="87">
        <f t="shared" si="8"/>
        <v>0</v>
      </c>
      <c r="K107" s="86">
        <f t="shared" si="5"/>
        <v>29.5</v>
      </c>
      <c r="L107" s="87">
        <f t="shared" si="6"/>
        <v>0.8003275531400338</v>
      </c>
    </row>
    <row r="108" spans="1:12" ht="12.75">
      <c r="A108" s="87">
        <v>30</v>
      </c>
      <c r="B108" s="86">
        <f t="shared" si="0"/>
        <v>1.7646924421043437E-05</v>
      </c>
      <c r="C108" s="86">
        <f t="shared" si="1"/>
        <v>30</v>
      </c>
      <c r="D108" s="86">
        <f t="shared" si="2"/>
        <v>0.8103044556294382</v>
      </c>
      <c r="E108" s="86"/>
      <c r="F108" s="86">
        <f t="shared" si="3"/>
        <v>30</v>
      </c>
      <c r="G108" s="87">
        <f t="shared" si="7"/>
        <v>1.4299381486527441E-05</v>
      </c>
      <c r="H108" s="111">
        <f t="shared" si="4"/>
        <v>-2.5783729893464065</v>
      </c>
      <c r="I108" s="112"/>
      <c r="J108" s="87">
        <f t="shared" si="8"/>
        <v>0</v>
      </c>
      <c r="K108" s="86">
        <f t="shared" si="5"/>
        <v>30</v>
      </c>
      <c r="L108" s="87">
        <f t="shared" si="6"/>
        <v>0.8103044556294382</v>
      </c>
    </row>
    <row r="109" spans="1:12" ht="12.75">
      <c r="A109" s="87">
        <v>30.5</v>
      </c>
      <c r="B109" s="86">
        <f t="shared" si="0"/>
        <v>-1.4078924652034348</v>
      </c>
      <c r="C109" s="86">
        <f t="shared" si="1"/>
        <v>30.5</v>
      </c>
      <c r="D109" s="86">
        <f t="shared" si="2"/>
        <v>0.8003289814598122</v>
      </c>
      <c r="E109" s="86"/>
      <c r="F109" s="86">
        <f t="shared" si="3"/>
        <v>30.5</v>
      </c>
      <c r="G109" s="87">
        <f t="shared" si="7"/>
        <v>-1.1267771426812092</v>
      </c>
      <c r="H109" s="111">
        <f t="shared" si="4"/>
        <v>-2.5783729893464065</v>
      </c>
      <c r="I109" s="112"/>
      <c r="J109" s="87">
        <f t="shared" si="8"/>
        <v>0</v>
      </c>
      <c r="K109" s="86">
        <f t="shared" si="5"/>
        <v>30.5</v>
      </c>
      <c r="L109" s="87">
        <f t="shared" si="6"/>
        <v>0.8003289814598122</v>
      </c>
    </row>
    <row r="110" spans="1:12" ht="12.75">
      <c r="A110" s="87">
        <v>31</v>
      </c>
      <c r="B110" s="86">
        <f t="shared" si="0"/>
        <v>-2.7811356067056114</v>
      </c>
      <c r="C110" s="86">
        <f t="shared" si="1"/>
        <v>31</v>
      </c>
      <c r="D110" s="86">
        <f t="shared" si="2"/>
        <v>0.7706467598099197</v>
      </c>
      <c r="E110" s="86"/>
      <c r="F110" s="86">
        <f t="shared" si="3"/>
        <v>31</v>
      </c>
      <c r="G110" s="87">
        <f t="shared" si="7"/>
        <v>-2.1432731438996746</v>
      </c>
      <c r="H110" s="111">
        <f t="shared" si="4"/>
        <v>-2.5783729893464065</v>
      </c>
      <c r="I110" s="112"/>
      <c r="J110" s="87">
        <f t="shared" si="8"/>
        <v>0</v>
      </c>
      <c r="K110" s="86">
        <f t="shared" si="5"/>
        <v>31</v>
      </c>
      <c r="L110" s="87">
        <f t="shared" si="6"/>
        <v>0.7706467598099197</v>
      </c>
    </row>
    <row r="111" spans="1:12" ht="12.75">
      <c r="A111" s="87">
        <v>31.5</v>
      </c>
      <c r="B111" s="86">
        <f t="shared" si="0"/>
        <v>-4.085897987946246</v>
      </c>
      <c r="C111" s="86">
        <f t="shared" si="1"/>
        <v>31.5</v>
      </c>
      <c r="D111" s="86">
        <f t="shared" si="2"/>
        <v>0.7219886651829432</v>
      </c>
      <c r="E111" s="86"/>
      <c r="F111" s="86">
        <f t="shared" si="3"/>
        <v>31.5</v>
      </c>
      <c r="G111" s="87">
        <f t="shared" si="7"/>
        <v>-2.9499720343909837</v>
      </c>
      <c r="H111" s="111">
        <f t="shared" si="4"/>
        <v>-2.5783729893464065</v>
      </c>
      <c r="I111" s="112"/>
      <c r="J111" s="87">
        <f t="shared" si="8"/>
        <v>0</v>
      </c>
      <c r="K111" s="86">
        <f t="shared" si="5"/>
        <v>31.5</v>
      </c>
      <c r="L111" s="87">
        <f t="shared" si="6"/>
        <v>0.7219886651829432</v>
      </c>
    </row>
    <row r="112" spans="1:12" ht="12.75">
      <c r="A112" s="87">
        <v>32</v>
      </c>
      <c r="B112" s="86">
        <f t="shared" si="0"/>
        <v>-5.290052042181479</v>
      </c>
      <c r="C112" s="86">
        <f t="shared" si="1"/>
        <v>32</v>
      </c>
      <c r="D112" s="86">
        <f t="shared" si="2"/>
        <v>0.6555528208580591</v>
      </c>
      <c r="E112" s="86"/>
      <c r="F112" s="86">
        <f t="shared" si="3"/>
        <v>32</v>
      </c>
      <c r="G112" s="87">
        <f t="shared" si="7"/>
        <v>-3.467908538738005</v>
      </c>
      <c r="H112" s="111">
        <f t="shared" si="4"/>
        <v>-2.5783729893464065</v>
      </c>
      <c r="I112" s="112"/>
      <c r="J112" s="87">
        <f t="shared" si="8"/>
        <v>0</v>
      </c>
      <c r="K112" s="86">
        <f t="shared" si="5"/>
        <v>32</v>
      </c>
      <c r="L112" s="87">
        <f t="shared" si="6"/>
        <v>0.6555528208580591</v>
      </c>
    </row>
    <row r="113" spans="1:12" ht="12.75">
      <c r="A113" s="87">
        <v>32.5</v>
      </c>
      <c r="B113" s="86">
        <f aca="true" t="shared" si="9" ref="B113:B128">$A$11*SIN(2*3.141592*$D$11*A113/1000)</f>
        <v>-6.363947512549645</v>
      </c>
      <c r="C113" s="86">
        <f aca="true" t="shared" si="10" ref="C113:C128">A113*$A$43</f>
        <v>32.5</v>
      </c>
      <c r="D113" s="86">
        <f aca="true" t="shared" si="11" ref="D113:D128">$A$11*2^(1/2)/$H$4*SIN(2*3.141592*$D$11*A113/1000-(3.1416*(90/180)))*$A$43</f>
        <v>0.5729750971312039</v>
      </c>
      <c r="E113" s="86"/>
      <c r="F113" s="86">
        <f aca="true" t="shared" si="12" ref="F113:F128">A113*$B$43</f>
        <v>32.5</v>
      </c>
      <c r="G113" s="87">
        <f t="shared" si="7"/>
        <v>-3.646383444141016</v>
      </c>
      <c r="H113" s="111">
        <f aca="true" t="shared" si="13" ref="H113:H128">$T$4*SIN(2*3.141592*(-90/360))</f>
        <v>-2.5783729893464065</v>
      </c>
      <c r="I113" s="112"/>
      <c r="J113" s="87">
        <f t="shared" si="8"/>
        <v>0</v>
      </c>
      <c r="K113" s="86">
        <f aca="true" t="shared" si="14" ref="K113:K128">A113*$D$43</f>
        <v>32.5</v>
      </c>
      <c r="L113" s="87">
        <f aca="true" t="shared" si="15" ref="L113:L128">$A$11*2^(1/2)/$H$4*SIN(2*3.141592*$D$11*A113/1000-(3.1416*(90/180)))</f>
        <v>0.5729750971312039</v>
      </c>
    </row>
    <row r="114" spans="1:12" ht="12.75">
      <c r="A114" s="87">
        <v>33</v>
      </c>
      <c r="B114" s="86">
        <f t="shared" si="9"/>
        <v>-7.281141539495477</v>
      </c>
      <c r="C114" s="86">
        <f t="shared" si="10"/>
        <v>33</v>
      </c>
      <c r="D114" s="86">
        <f t="shared" si="11"/>
        <v>0.4762888307759771</v>
      </c>
      <c r="E114" s="86"/>
      <c r="F114" s="86">
        <f t="shared" si="12"/>
        <v>33</v>
      </c>
      <c r="G114" s="87">
        <f aca="true" t="shared" si="16" ref="G114:G128">B114*L114*$B$43</f>
        <v>-3.4679263905606987</v>
      </c>
      <c r="H114" s="111">
        <f t="shared" si="13"/>
        <v>-2.5783729893464065</v>
      </c>
      <c r="I114" s="112"/>
      <c r="J114" s="87">
        <f aca="true" t="shared" si="17" ref="J114:J128">$D$4*$G$1*COS(3.141592*(-90/180))</f>
        <v>0</v>
      </c>
      <c r="K114" s="86">
        <f t="shared" si="14"/>
        <v>33</v>
      </c>
      <c r="L114" s="87">
        <f t="shared" si="15"/>
        <v>0.4762888307759771</v>
      </c>
    </row>
    <row r="115" spans="1:12" ht="12.75">
      <c r="A115" s="87">
        <v>33.5</v>
      </c>
      <c r="B115" s="86">
        <f t="shared" si="9"/>
        <v>-8.019049771460846</v>
      </c>
      <c r="C115" s="86">
        <f t="shared" si="10"/>
        <v>33.5</v>
      </c>
      <c r="D115" s="86">
        <f t="shared" si="11"/>
        <v>0.36787475756480936</v>
      </c>
      <c r="E115" s="86"/>
      <c r="F115" s="86">
        <f t="shared" si="12"/>
        <v>33.5</v>
      </c>
      <c r="G115" s="87">
        <f t="shared" si="16"/>
        <v>-2.9500059905762988</v>
      </c>
      <c r="H115" s="111">
        <f t="shared" si="13"/>
        <v>-2.5783729893464065</v>
      </c>
      <c r="I115" s="112"/>
      <c r="J115" s="87">
        <f t="shared" si="17"/>
        <v>0</v>
      </c>
      <c r="K115" s="86">
        <f t="shared" si="14"/>
        <v>33.5</v>
      </c>
      <c r="L115" s="87">
        <f t="shared" si="15"/>
        <v>0.36787475756480936</v>
      </c>
    </row>
    <row r="116" spans="1:12" ht="12.75">
      <c r="A116" s="87">
        <v>34</v>
      </c>
      <c r="B116" s="86">
        <f t="shared" si="9"/>
        <v>-8.559502466342433</v>
      </c>
      <c r="C116" s="86">
        <f t="shared" si="10"/>
        <v>34</v>
      </c>
      <c r="D116" s="86">
        <f t="shared" si="11"/>
        <v>0.25040239067736897</v>
      </c>
      <c r="E116" s="86"/>
      <c r="F116" s="86">
        <f t="shared" si="12"/>
        <v>34</v>
      </c>
      <c r="G116" s="87">
        <f t="shared" si="16"/>
        <v>-2.143319880580981</v>
      </c>
      <c r="H116" s="111">
        <f t="shared" si="13"/>
        <v>-2.5783729893464065</v>
      </c>
      <c r="I116" s="112"/>
      <c r="J116" s="87">
        <f t="shared" si="17"/>
        <v>0</v>
      </c>
      <c r="K116" s="86">
        <f t="shared" si="14"/>
        <v>34</v>
      </c>
      <c r="L116" s="87">
        <f t="shared" si="15"/>
        <v>0.25040239067736897</v>
      </c>
    </row>
    <row r="117" spans="1:12" ht="12.75">
      <c r="A117" s="87">
        <v>34.5</v>
      </c>
      <c r="B117" s="86">
        <f t="shared" si="9"/>
        <v>-8.889191890658383</v>
      </c>
      <c r="C117" s="86">
        <f t="shared" si="10"/>
        <v>34.5</v>
      </c>
      <c r="D117" s="86">
        <f t="shared" si="11"/>
        <v>0.12676428845377705</v>
      </c>
      <c r="E117" s="86"/>
      <c r="F117" s="86">
        <f t="shared" si="12"/>
        <v>34.5</v>
      </c>
      <c r="G117" s="87">
        <f t="shared" si="16"/>
        <v>-1.126832084948395</v>
      </c>
      <c r="H117" s="111">
        <f t="shared" si="13"/>
        <v>-2.5783729893464065</v>
      </c>
      <c r="I117" s="112"/>
      <c r="J117" s="87">
        <f t="shared" si="17"/>
        <v>0</v>
      </c>
      <c r="K117" s="86">
        <f t="shared" si="14"/>
        <v>34.5</v>
      </c>
      <c r="L117" s="87">
        <f t="shared" si="15"/>
        <v>0.12676428845377705</v>
      </c>
    </row>
    <row r="118" spans="1:12" ht="12.75">
      <c r="A118" s="87">
        <v>35</v>
      </c>
      <c r="B118" s="86">
        <f t="shared" si="9"/>
        <v>-8.999999999976453</v>
      </c>
      <c r="C118" s="86">
        <f t="shared" si="10"/>
        <v>35</v>
      </c>
      <c r="D118" s="86">
        <f t="shared" si="11"/>
        <v>4.830037988189592E-06</v>
      </c>
      <c r="E118" s="86"/>
      <c r="F118" s="86">
        <f t="shared" si="12"/>
        <v>35</v>
      </c>
      <c r="G118" s="87">
        <f t="shared" si="16"/>
        <v>-4.3470341893592595E-05</v>
      </c>
      <c r="H118" s="111">
        <f t="shared" si="13"/>
        <v>-2.5783729893464065</v>
      </c>
      <c r="I118" s="112"/>
      <c r="J118" s="87">
        <f t="shared" si="17"/>
        <v>0</v>
      </c>
      <c r="K118" s="86">
        <f t="shared" si="14"/>
        <v>35</v>
      </c>
      <c r="L118" s="87">
        <f t="shared" si="15"/>
        <v>4.830037988189592E-06</v>
      </c>
    </row>
    <row r="119" spans="1:12" ht="12.75">
      <c r="A119" s="87">
        <v>35.5</v>
      </c>
      <c r="B119" s="86">
        <f t="shared" si="9"/>
        <v>-8.889198332027144</v>
      </c>
      <c r="C119" s="86">
        <f t="shared" si="10"/>
        <v>35.5</v>
      </c>
      <c r="D119" s="86">
        <f t="shared" si="11"/>
        <v>-0.12675474730931652</v>
      </c>
      <c r="E119" s="86"/>
      <c r="F119" s="86">
        <f t="shared" si="12"/>
        <v>35.5</v>
      </c>
      <c r="G119" s="87">
        <f t="shared" si="16"/>
        <v>1.1267480883584986</v>
      </c>
      <c r="H119" s="111">
        <f t="shared" si="13"/>
        <v>-2.5783729893464065</v>
      </c>
      <c r="I119" s="112"/>
      <c r="J119" s="87">
        <f t="shared" si="17"/>
        <v>0</v>
      </c>
      <c r="K119" s="86">
        <f t="shared" si="14"/>
        <v>35.5</v>
      </c>
      <c r="L119" s="87">
        <f t="shared" si="15"/>
        <v>-0.12675474730931652</v>
      </c>
    </row>
    <row r="120" spans="1:12" ht="12.75">
      <c r="A120" s="87">
        <v>36</v>
      </c>
      <c r="B120" s="86">
        <f t="shared" si="9"/>
        <v>-8.55951519047214</v>
      </c>
      <c r="C120" s="86">
        <f t="shared" si="10"/>
        <v>36</v>
      </c>
      <c r="D120" s="86">
        <f t="shared" si="11"/>
        <v>-0.25039320339897</v>
      </c>
      <c r="E120" s="86"/>
      <c r="F120" s="86">
        <f t="shared" si="12"/>
        <v>36</v>
      </c>
      <c r="G120" s="87">
        <f t="shared" si="16"/>
        <v>2.143244428084464</v>
      </c>
      <c r="H120" s="111">
        <f t="shared" si="13"/>
        <v>-2.5783729893464065</v>
      </c>
      <c r="I120" s="112"/>
      <c r="J120" s="87">
        <f t="shared" si="17"/>
        <v>0</v>
      </c>
      <c r="K120" s="86">
        <f t="shared" si="14"/>
        <v>36</v>
      </c>
      <c r="L120" s="87">
        <f t="shared" si="15"/>
        <v>-0.25039320339897</v>
      </c>
    </row>
    <row r="121" spans="1:12" ht="12.75">
      <c r="A121" s="87">
        <v>36.5</v>
      </c>
      <c r="B121" s="86">
        <f t="shared" si="9"/>
        <v>-8.019068465041338</v>
      </c>
      <c r="C121" s="86">
        <f t="shared" si="10"/>
        <v>36.5</v>
      </c>
      <c r="D121" s="86">
        <f t="shared" si="11"/>
        <v>-0.3678661503736603</v>
      </c>
      <c r="E121" s="86"/>
      <c r="F121" s="86">
        <f t="shared" si="12"/>
        <v>36.5</v>
      </c>
      <c r="G121" s="87">
        <f t="shared" si="16"/>
        <v>2.949943845817574</v>
      </c>
      <c r="H121" s="111">
        <f t="shared" si="13"/>
        <v>-2.5783729893464065</v>
      </c>
      <c r="I121" s="112"/>
      <c r="J121" s="87">
        <f t="shared" si="17"/>
        <v>0</v>
      </c>
      <c r="K121" s="86">
        <f t="shared" si="14"/>
        <v>36.5</v>
      </c>
      <c r="L121" s="87">
        <f t="shared" si="15"/>
        <v>-0.3678661503736603</v>
      </c>
    </row>
    <row r="122" spans="1:12" ht="12.75">
      <c r="A122" s="87">
        <v>37</v>
      </c>
      <c r="B122" s="86">
        <f t="shared" si="9"/>
        <v>-7.281165742228936</v>
      </c>
      <c r="C122" s="86">
        <f t="shared" si="10"/>
        <v>37</v>
      </c>
      <c r="D122" s="86">
        <f t="shared" si="11"/>
        <v>-0.47628101560960423</v>
      </c>
      <c r="E122" s="86"/>
      <c r="F122" s="86">
        <f t="shared" si="12"/>
        <v>37</v>
      </c>
      <c r="G122" s="87">
        <f t="shared" si="16"/>
        <v>3.467881014530655</v>
      </c>
      <c r="H122" s="111">
        <f t="shared" si="13"/>
        <v>-2.5783729893464065</v>
      </c>
      <c r="I122" s="112"/>
      <c r="J122" s="87">
        <f t="shared" si="17"/>
        <v>0</v>
      </c>
      <c r="K122" s="86">
        <f t="shared" si="14"/>
        <v>37</v>
      </c>
      <c r="L122" s="87">
        <f t="shared" si="15"/>
        <v>-0.47628101560960423</v>
      </c>
    </row>
    <row r="123" spans="1:12" ht="12.75">
      <c r="A123" s="87">
        <v>37.5</v>
      </c>
      <c r="B123" s="86">
        <f t="shared" si="9"/>
        <v>-6.363976628484716</v>
      </c>
      <c r="C123" s="86">
        <f t="shared" si="10"/>
        <v>37.5</v>
      </c>
      <c r="D123" s="86">
        <f t="shared" si="11"/>
        <v>-0.572968266424858</v>
      </c>
      <c r="E123" s="86"/>
      <c r="F123" s="86">
        <f t="shared" si="12"/>
        <v>37.5</v>
      </c>
      <c r="G123" s="87">
        <f t="shared" si="16"/>
        <v>3.6463566563912</v>
      </c>
      <c r="H123" s="111">
        <f t="shared" si="13"/>
        <v>-2.5783729893464065</v>
      </c>
      <c r="I123" s="112"/>
      <c r="J123" s="87">
        <f t="shared" si="17"/>
        <v>0</v>
      </c>
      <c r="K123" s="86">
        <f t="shared" si="14"/>
        <v>37.5</v>
      </c>
      <c r="L123" s="87">
        <f t="shared" si="15"/>
        <v>-0.572968266424858</v>
      </c>
    </row>
    <row r="124" spans="1:12" ht="12.75">
      <c r="A124" s="87">
        <v>38</v>
      </c>
      <c r="B124" s="86">
        <f t="shared" si="9"/>
        <v>-5.290085354387487</v>
      </c>
      <c r="C124" s="86">
        <f t="shared" si="10"/>
        <v>38</v>
      </c>
      <c r="D124" s="86">
        <f t="shared" si="11"/>
        <v>-0.6555471428063326</v>
      </c>
      <c r="E124" s="86"/>
      <c r="F124" s="86">
        <f t="shared" si="12"/>
        <v>38</v>
      </c>
      <c r="G124" s="87">
        <f t="shared" si="16"/>
        <v>3.4679003392703427</v>
      </c>
      <c r="H124" s="111">
        <f t="shared" si="13"/>
        <v>-2.5783729893464065</v>
      </c>
      <c r="I124" s="112"/>
      <c r="J124" s="87">
        <f t="shared" si="17"/>
        <v>0</v>
      </c>
      <c r="K124" s="86">
        <f t="shared" si="14"/>
        <v>38</v>
      </c>
      <c r="L124" s="87">
        <f t="shared" si="15"/>
        <v>-0.6555471428063326</v>
      </c>
    </row>
    <row r="125" spans="1:12" ht="12.75">
      <c r="A125" s="87">
        <v>38.5</v>
      </c>
      <c r="B125" s="86">
        <f t="shared" si="9"/>
        <v>-4.085934676166473</v>
      </c>
      <c r="C125" s="86">
        <f t="shared" si="10"/>
        <v>38.5</v>
      </c>
      <c r="D125" s="86">
        <f t="shared" si="11"/>
        <v>-0.7219842795982548</v>
      </c>
      <c r="E125" s="86"/>
      <c r="F125" s="86">
        <f t="shared" si="12"/>
        <v>38.5</v>
      </c>
      <c r="G125" s="87">
        <f t="shared" si="16"/>
        <v>2.9499806036575795</v>
      </c>
      <c r="H125" s="111">
        <f t="shared" si="13"/>
        <v>-2.5783729893464065</v>
      </c>
      <c r="I125" s="112"/>
      <c r="J125" s="87">
        <f t="shared" si="17"/>
        <v>0</v>
      </c>
      <c r="K125" s="86">
        <f t="shared" si="14"/>
        <v>38.5</v>
      </c>
      <c r="L125" s="87">
        <f t="shared" si="15"/>
        <v>-0.7219842795982548</v>
      </c>
    </row>
    <row r="126" spans="1:12" ht="12.75">
      <c r="A126" s="87">
        <v>39</v>
      </c>
      <c r="B126" s="86">
        <f t="shared" si="9"/>
        <v>-2.781174767554689</v>
      </c>
      <c r="C126" s="86">
        <f t="shared" si="10"/>
        <v>39</v>
      </c>
      <c r="D126" s="86">
        <f t="shared" si="11"/>
        <v>-0.7706437746798745</v>
      </c>
      <c r="E126" s="86"/>
      <c r="F126" s="86">
        <f t="shared" si="12"/>
        <v>39</v>
      </c>
      <c r="G126" s="87">
        <f t="shared" si="16"/>
        <v>2.1432950209127686</v>
      </c>
      <c r="H126" s="111">
        <f t="shared" si="13"/>
        <v>-2.5783729893464065</v>
      </c>
      <c r="I126" s="112"/>
      <c r="J126" s="87">
        <f t="shared" si="17"/>
        <v>0</v>
      </c>
      <c r="K126" s="86">
        <f t="shared" si="14"/>
        <v>39</v>
      </c>
      <c r="L126" s="87">
        <f t="shared" si="15"/>
        <v>-0.7706437746798745</v>
      </c>
    </row>
    <row r="127" spans="1:12" ht="12.75">
      <c r="A127" s="87">
        <v>39.5</v>
      </c>
      <c r="B127" s="86">
        <f t="shared" si="9"/>
        <v>-1.4079331344116919</v>
      </c>
      <c r="C127" s="86">
        <f t="shared" si="10"/>
        <v>39.5</v>
      </c>
      <c r="D127" s="86">
        <f t="shared" si="11"/>
        <v>-0.8003274702881886</v>
      </c>
      <c r="E127" s="86"/>
      <c r="F127" s="86">
        <f t="shared" si="12"/>
        <v>39.5</v>
      </c>
      <c r="G127" s="87">
        <f t="shared" si="16"/>
        <v>1.1268075637986297</v>
      </c>
      <c r="H127" s="111">
        <f t="shared" si="13"/>
        <v>-2.5783729893464065</v>
      </c>
      <c r="I127" s="112"/>
      <c r="J127" s="87">
        <f t="shared" si="17"/>
        <v>0</v>
      </c>
      <c r="K127" s="86">
        <f t="shared" si="14"/>
        <v>39.5</v>
      </c>
      <c r="L127" s="87">
        <f t="shared" si="15"/>
        <v>-0.8003274702881886</v>
      </c>
    </row>
    <row r="128" spans="1:12" ht="12.75">
      <c r="A128" s="87">
        <v>40</v>
      </c>
      <c r="B128" s="86">
        <f t="shared" si="9"/>
        <v>-2.3529232550721384E-05</v>
      </c>
      <c r="C128" s="86">
        <f t="shared" si="10"/>
        <v>40</v>
      </c>
      <c r="D128" s="86">
        <f t="shared" si="11"/>
        <v>-0.8103044556262814</v>
      </c>
      <c r="E128" s="86"/>
      <c r="F128" s="86">
        <f t="shared" si="12"/>
        <v>40</v>
      </c>
      <c r="G128" s="87">
        <f t="shared" si="16"/>
        <v>1.906584197331647E-05</v>
      </c>
      <c r="H128" s="111">
        <f t="shared" si="13"/>
        <v>-2.5783729893464065</v>
      </c>
      <c r="I128" s="112"/>
      <c r="J128" s="87">
        <f t="shared" si="17"/>
        <v>0</v>
      </c>
      <c r="K128" s="86">
        <f t="shared" si="14"/>
        <v>40</v>
      </c>
      <c r="L128" s="87">
        <f t="shared" si="15"/>
        <v>-0.8103044556262814</v>
      </c>
    </row>
    <row r="129" spans="1:12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ht="12.7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ht="12.7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ht="12.7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ht="12.7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ht="12.7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ht="12.7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ht="12.7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ht="12.7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ht="12.7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ht="12.7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ht="12.7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ht="12.7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ht="12.7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ht="12.7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ht="12.7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ht="12.7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ht="12.7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ht="12.7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ht="12.7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ht="12.7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ht="12.75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ht="12.75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ht="12.75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ht="12.75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ht="12.75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ht="12.75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ht="12.75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ht="12.75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ht="12.75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ht="12.75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ht="12.75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ht="12.75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ht="12.75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ht="12.75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ht="12.75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ht="12.75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ht="12.75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ht="12.75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ht="12.75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ht="12.75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ht="12.75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ht="12.75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ht="12.75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ht="12.75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ht="12.75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ht="12.75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ht="12.75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ht="12.75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ht="12.75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ht="12.75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ht="12.75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ht="12.75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ht="12.75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ht="12.75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ht="12.75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ht="12.75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ht="12.75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ht="12.75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ht="12.75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ht="12.75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ht="12.75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ht="12.75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ht="12.75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ht="12.75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ht="12.75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ht="12.75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ht="12.75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ht="12.75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ht="12.75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ht="12.75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ht="12.75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ht="12.75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ht="12.75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ht="12.75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ht="12.75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ht="12.75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ht="12.75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ht="12.75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ht="12.75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ht="12.75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ht="12.75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ht="12.75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ht="12.75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ht="12.75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ht="12.75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ht="12.75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ht="12.75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ht="12.75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ht="12.75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ht="12.75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ht="12.75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ht="12.75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ht="12.75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ht="12.75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ht="12.75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ht="12.75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ht="12.75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ht="12.75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ht="12.75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ht="12.75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ht="12.75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ht="12.75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ht="12.75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ht="12.75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ht="12.75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ht="12.75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ht="12.75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ht="12.75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ht="12.75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ht="12.75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ht="12.75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ht="12.75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ht="12.75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ht="12.75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ht="12.75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ht="12.75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ht="12.75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ht="12.75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ht="12.75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ht="12.75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ht="12.75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ht="12.75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ht="12.75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ht="12.75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ht="12.75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ht="12.75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ht="12.75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ht="12.75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ht="12.75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ht="12.75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ht="12.75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ht="12.75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ht="12.75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ht="12.75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ht="12.75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ht="12.75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ht="12.75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ht="12.75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ht="12.75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ht="12.75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ht="12.75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ht="12.75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ht="12.75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ht="12.75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ht="12.75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ht="12.75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ht="12.75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ht="12.75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ht="12.75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ht="12.75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ht="12.75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ht="12.75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ht="12.75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ht="12.75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ht="12.75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ht="12.75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ht="12.75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ht="12.75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ht="12.75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ht="12.75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ht="12.75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ht="12.75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ht="12.75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ht="12.75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ht="12.75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ht="12.75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ht="12.75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ht="12.75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ht="12.75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ht="12.75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ht="12.75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ht="12.75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ht="12.75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spans="1:12" ht="12.75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</row>
    <row r="682" spans="1:12" ht="12.75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</row>
    <row r="683" spans="1:12" ht="12.75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</row>
    <row r="684" spans="1:12" ht="12.75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</row>
    <row r="685" spans="1:12" ht="12.75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</row>
    <row r="686" spans="1:12" ht="12.75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</row>
    <row r="687" spans="1:12" ht="12.75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</row>
    <row r="688" spans="1:12" ht="12.75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</row>
    <row r="689" spans="1:12" ht="12.75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</row>
    <row r="690" spans="1:12" ht="12.75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</row>
    <row r="691" spans="1:12" ht="12.75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</row>
    <row r="692" spans="1:12" ht="12.75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</row>
    <row r="693" spans="1:12" ht="12.75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</row>
    <row r="694" spans="1:12" ht="12.75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</row>
    <row r="695" spans="1:12" ht="12.75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</row>
    <row r="696" spans="1:12" ht="12.75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</row>
    <row r="697" spans="1:12" ht="12.75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1:12" ht="12.75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</row>
    <row r="699" spans="1:12" ht="12.75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1:12" ht="12.75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1:12" ht="12.75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1:12" ht="12.75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1:12" ht="12.75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1:12" ht="12.75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1:12" ht="12.75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</row>
    <row r="706" spans="1:12" ht="12.75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</row>
    <row r="707" spans="1:12" ht="12.75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</row>
    <row r="708" spans="1:12" ht="12.75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</row>
    <row r="709" spans="1:12" ht="12.75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</row>
    <row r="710" spans="1:12" ht="12.75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</row>
    <row r="711" spans="1:12" ht="12.75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</row>
    <row r="712" spans="1:12" ht="12.75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</row>
    <row r="713" spans="1:12" ht="12.75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</row>
    <row r="714" spans="1:12" ht="12.75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</row>
    <row r="715" spans="1:12" ht="12.75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</row>
    <row r="716" spans="1:12" ht="12.75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</row>
    <row r="717" spans="1:12" ht="12.75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</row>
    <row r="718" spans="1:12" ht="12.75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</row>
    <row r="719" spans="1:12" ht="12.75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</row>
    <row r="720" spans="1:12" ht="12.75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</row>
    <row r="721" spans="1:12" ht="12.75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</row>
    <row r="722" spans="1:12" ht="12.75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</row>
    <row r="723" spans="1:12" ht="12.75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</row>
    <row r="724" spans="1:12" ht="12.75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</row>
    <row r="725" spans="1:12" ht="12.75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</row>
    <row r="726" spans="1:12" ht="12.75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</row>
    <row r="727" spans="1:12" ht="12.75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</row>
    <row r="728" spans="1:12" ht="12.75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</row>
    <row r="729" spans="1:12" ht="12.75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</row>
    <row r="730" spans="1:12" ht="12.75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</row>
    <row r="731" spans="1:12" ht="12.75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</row>
    <row r="732" spans="1:12" ht="12.75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</row>
    <row r="733" spans="1:12" ht="12.75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</row>
    <row r="734" spans="1:12" ht="12.75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</row>
    <row r="735" spans="1:12" ht="12.75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</row>
    <row r="736" spans="1:12" ht="12.75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</row>
    <row r="737" spans="1:12" ht="12.75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</row>
    <row r="738" spans="1:12" ht="12.75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</row>
    <row r="739" spans="1:12" ht="12.75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</row>
    <row r="740" spans="1:12" ht="12.75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</row>
    <row r="741" spans="1:12" ht="12.75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</row>
    <row r="742" spans="1:12" ht="12.75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</row>
    <row r="743" spans="1:12" ht="12.75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</row>
    <row r="744" spans="1:12" ht="12.75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</row>
    <row r="745" spans="1:12" ht="12.75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</row>
    <row r="746" spans="1:12" ht="12.75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</row>
    <row r="747" spans="1:12" ht="12.75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</row>
    <row r="748" spans="1:12" ht="12.75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</row>
    <row r="749" spans="1:12" ht="12.75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</row>
    <row r="750" spans="1:12" ht="12.75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</row>
    <row r="751" spans="1:12" ht="12.75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</row>
    <row r="752" spans="1:12" ht="12.75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</row>
    <row r="753" spans="1:12" ht="12.75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</row>
    <row r="754" spans="1:12" ht="12.75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</row>
    <row r="755" spans="1:12" ht="12.75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</row>
    <row r="756" spans="1:12" ht="12.75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</row>
    <row r="757" spans="1:12" ht="12.75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</row>
    <row r="758" spans="1:12" ht="12.75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</row>
    <row r="759" spans="1:12" ht="12.75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</row>
    <row r="760" spans="1:12" ht="12.75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</row>
    <row r="761" spans="1:12" ht="12.75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</row>
    <row r="762" spans="1:12" ht="12.75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</row>
    <row r="763" spans="1:12" ht="12.75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</row>
    <row r="764" spans="1:12" ht="12.75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</row>
    <row r="765" spans="1:12" ht="12.75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</row>
    <row r="766" spans="1:12" ht="12.75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</row>
    <row r="767" spans="1:12" ht="12.75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</row>
    <row r="768" spans="1:12" ht="12.75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</row>
    <row r="769" spans="1:12" ht="12.75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</row>
    <row r="770" spans="1:12" ht="12.75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</row>
    <row r="771" spans="1:12" ht="12.75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</row>
    <row r="772" spans="1:12" ht="12.75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</row>
    <row r="773" spans="1:12" ht="12.75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</row>
    <row r="774" spans="1:12" ht="12.75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</row>
    <row r="775" spans="1:12" ht="12.75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1:12" ht="12.75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</row>
    <row r="777" spans="1:12" ht="12.75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1:12" ht="12.75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1:12" ht="12.75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1:12" ht="12.75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1:12" ht="12.75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1:12" ht="12.75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1:12" ht="12.75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</row>
    <row r="784" spans="1:12" ht="12.75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</row>
    <row r="785" spans="1:12" ht="12.75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</row>
    <row r="786" spans="1:12" ht="12.75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</row>
    <row r="787" spans="1:12" ht="12.75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</row>
    <row r="788" spans="1:12" ht="12.75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</row>
    <row r="789" spans="1:12" ht="12.75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</row>
    <row r="790" spans="1:12" ht="12.75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</row>
    <row r="791" spans="1:12" ht="12.75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</row>
    <row r="792" spans="1:12" ht="12.75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</row>
    <row r="793" spans="1:12" ht="12.75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</row>
    <row r="794" spans="1:12" ht="12.75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</row>
    <row r="795" spans="1:12" ht="12.75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</row>
    <row r="796" spans="1:12" ht="12.75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</row>
    <row r="797" spans="1:12" ht="12.75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</row>
    <row r="798" spans="1:12" ht="12.75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</row>
    <row r="799" spans="1:12" ht="12.75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</row>
    <row r="800" spans="1:12" ht="12.75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</row>
    <row r="801" spans="1:12" ht="12.75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</row>
    <row r="802" spans="1:12" ht="12.75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</row>
    <row r="803" spans="1:12" ht="12.75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</row>
    <row r="804" spans="1:12" ht="12.75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</row>
    <row r="805" spans="1:12" ht="12.75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</row>
    <row r="806" spans="1:12" ht="12.75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</row>
    <row r="807" spans="1:12" ht="12.75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</row>
    <row r="808" spans="1:12" ht="12.75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</row>
    <row r="809" spans="1:12" ht="12.75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</row>
    <row r="810" spans="1:12" ht="12.75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</row>
    <row r="811" spans="1:12" ht="12.75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</row>
    <row r="812" spans="1:12" ht="12.75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</row>
    <row r="813" spans="1:12" ht="12.75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</row>
    <row r="814" spans="1:12" ht="12.75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</row>
    <row r="815" spans="1:12" ht="12.75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</row>
    <row r="816" spans="1:12" ht="12.75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</row>
    <row r="817" spans="1:12" ht="12.75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</row>
    <row r="818" spans="1:12" ht="12.75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</row>
    <row r="819" spans="1:12" ht="12.75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</row>
    <row r="820" spans="1:12" ht="12.75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</row>
    <row r="821" spans="1:12" ht="12.75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</row>
    <row r="822" spans="1:12" ht="12.75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</row>
    <row r="823" spans="1:12" ht="12.75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</row>
    <row r="824" spans="1:12" ht="12.75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</row>
    <row r="825" spans="1:12" ht="12.75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</row>
    <row r="826" spans="1:12" ht="12.75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</row>
    <row r="827" spans="1:12" ht="12.75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</row>
    <row r="828" spans="1:12" ht="12.75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</row>
    <row r="829" spans="1:12" ht="12.75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</row>
    <row r="830" spans="1:12" ht="12.75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</row>
    <row r="831" spans="1:12" ht="12.75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</row>
    <row r="832" spans="1:12" ht="12.75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</row>
    <row r="833" spans="1:12" ht="12.75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</row>
    <row r="834" spans="1:12" ht="12.75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</row>
    <row r="835" spans="1:12" ht="12.75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</row>
    <row r="836" spans="1:12" ht="12.75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</row>
    <row r="837" spans="1:12" ht="12.75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</row>
    <row r="838" spans="1:12" ht="12.75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</row>
    <row r="839" spans="1:12" ht="12.75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</row>
    <row r="840" spans="1:12" ht="12.75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</row>
    <row r="841" spans="1:12" ht="12.75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</row>
    <row r="842" spans="1:12" ht="12.75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</row>
    <row r="843" spans="1:12" ht="12.75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</row>
    <row r="844" spans="1:12" ht="12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</row>
    <row r="845" spans="1:12" ht="12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</row>
    <row r="846" spans="1:12" ht="12.75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</row>
    <row r="847" spans="1:12" ht="12.75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</row>
    <row r="848" spans="1:12" ht="12.75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</row>
    <row r="849" spans="1:12" ht="12.75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</row>
    <row r="850" spans="1:12" ht="12.75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</row>
    <row r="851" spans="1:12" ht="12.75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</row>
    <row r="852" spans="1:12" ht="12.75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</row>
    <row r="853" spans="1:12" ht="12.75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1:12" ht="12.75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</row>
    <row r="855" spans="1:12" ht="12.75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1:12" ht="12.75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1:12" ht="12.75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1:12" ht="12.75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1:12" ht="12.75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1:12" ht="12.75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1:12" ht="12.75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</row>
    <row r="862" spans="1:12" ht="12.75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</row>
    <row r="863" spans="1:12" ht="12.75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</row>
    <row r="864" spans="1:12" ht="12.75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</row>
    <row r="865" spans="1:12" ht="12.75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</row>
    <row r="866" spans="1:12" ht="12.75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</row>
    <row r="867" spans="1:12" ht="12.75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</row>
    <row r="868" spans="1:12" ht="12.75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</row>
    <row r="869" spans="1:12" ht="12.75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</row>
    <row r="870" spans="1:12" ht="12.75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</row>
    <row r="871" spans="1:12" ht="12.75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</row>
    <row r="872" spans="1:12" ht="12.75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</row>
    <row r="873" spans="1:12" ht="12.75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</row>
    <row r="874" spans="1:12" ht="12.75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</row>
    <row r="875" spans="1:12" ht="12.75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</row>
    <row r="876" spans="1:12" ht="12.75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</row>
    <row r="877" spans="1:12" ht="12.75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</row>
    <row r="878" spans="1:12" ht="12.75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</row>
    <row r="879" spans="1:12" ht="12.75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</row>
    <row r="880" spans="1:12" ht="12.75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</row>
    <row r="881" spans="1:12" ht="12.75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</row>
    <row r="882" spans="1:12" ht="12.75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</row>
    <row r="883" spans="1:12" ht="12.75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</row>
    <row r="884" spans="1:12" ht="12.75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</row>
    <row r="885" spans="1:12" ht="12.75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</row>
    <row r="886" spans="1:12" ht="12.75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</row>
    <row r="887" spans="1:12" ht="12.75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</row>
    <row r="888" spans="1:12" ht="12.75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</row>
    <row r="889" spans="1:12" ht="12.75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</row>
    <row r="890" spans="1:12" ht="12.75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</row>
    <row r="891" spans="1:12" ht="12.75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</row>
    <row r="892" spans="1:12" ht="12.75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</row>
    <row r="893" spans="1:12" ht="12.75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</row>
    <row r="894" spans="1:12" ht="12.75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</row>
    <row r="895" spans="1:12" ht="12.75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</row>
    <row r="896" spans="1:12" ht="12.75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</row>
    <row r="897" spans="1:12" ht="12.75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</row>
    <row r="898" spans="1:12" ht="12.75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</row>
    <row r="899" spans="1:12" ht="12.75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</row>
    <row r="900" spans="1:12" ht="12.75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</row>
    <row r="901" spans="1:12" ht="12.75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</row>
    <row r="902" spans="1:12" ht="12.75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</row>
    <row r="903" spans="1:12" ht="12.75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</row>
    <row r="904" spans="1:12" ht="12.75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</row>
    <row r="905" spans="1:12" ht="12.75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</row>
    <row r="906" spans="1:12" ht="12.75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</row>
    <row r="907" spans="1:12" ht="12.75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</row>
    <row r="908" spans="1:12" ht="12.75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</row>
    <row r="909" spans="1:12" ht="12.75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</row>
    <row r="910" spans="1:12" ht="12.75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</row>
    <row r="911" spans="1:12" ht="12.75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</row>
    <row r="912" spans="1:12" ht="12.75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</row>
    <row r="913" spans="1:12" ht="12.75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</row>
    <row r="914" spans="1:12" ht="12.75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</row>
    <row r="915" spans="1:12" ht="12.75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</row>
    <row r="916" spans="1:12" ht="12.75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</row>
    <row r="917" spans="1:12" ht="12.75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</row>
    <row r="918" spans="1:12" ht="12.75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</row>
    <row r="919" spans="1:12" ht="12.75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</row>
    <row r="920" spans="1:12" ht="12.75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</row>
    <row r="921" spans="1:12" ht="12.75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</row>
    <row r="922" spans="1:12" ht="12.75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</row>
    <row r="923" spans="1:12" ht="12.75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</row>
    <row r="924" spans="1:12" ht="12.75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</row>
    <row r="925" spans="1:12" ht="12.75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</row>
    <row r="926" spans="1:12" ht="12.75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</row>
    <row r="927" spans="1:12" ht="12.75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</row>
    <row r="928" spans="1:12" ht="12.75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</row>
    <row r="929" spans="1:12" ht="12.75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</row>
    <row r="930" spans="1:12" ht="12.75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</row>
    <row r="931" spans="1:12" ht="12.75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1:12" ht="12.75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</row>
    <row r="933" spans="1:12" ht="12.75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1:12" ht="12.75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1:12" ht="12.75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1:12" ht="12.75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1:12" ht="12.75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1:12" ht="12.75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1:12" ht="12.75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</row>
    <row r="940" spans="1:12" ht="12.75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</row>
    <row r="941" spans="1:12" ht="12.75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</row>
    <row r="942" spans="1:12" ht="12.75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</row>
    <row r="943" spans="1:12" ht="12.75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</row>
    <row r="944" spans="1:12" ht="12.75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</row>
    <row r="945" spans="1:12" ht="12.75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</row>
    <row r="946" spans="1:12" ht="12.75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</row>
    <row r="947" spans="1:12" ht="12.75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</row>
    <row r="948" spans="1:12" ht="12.75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</row>
    <row r="949" spans="1:12" ht="12.75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</row>
    <row r="950" spans="1:12" ht="12.75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</row>
    <row r="951" spans="1:12" ht="12.75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</row>
    <row r="952" spans="1:12" ht="12.75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</row>
    <row r="953" spans="1:12" ht="12.75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</row>
    <row r="954" spans="1:12" ht="12.75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</row>
    <row r="955" spans="1:12" ht="12.75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</row>
    <row r="956" spans="1:12" ht="12.75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</row>
    <row r="957" spans="1:12" ht="12.75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</row>
    <row r="958" spans="1:12" ht="12.75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</row>
    <row r="959" spans="1:12" ht="12.75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</row>
    <row r="960" spans="1:12" ht="12.75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</row>
    <row r="961" spans="1:12" ht="12.75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</row>
    <row r="962" spans="1:12" ht="12.75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</row>
    <row r="963" spans="1:12" ht="12.75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</row>
    <row r="964" spans="1:12" ht="12.75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</row>
    <row r="965" spans="1:12" ht="12.75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</row>
    <row r="966" spans="1:12" ht="12.75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</row>
    <row r="967" spans="1:12" ht="12.75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</row>
    <row r="968" spans="1:12" ht="12.75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</row>
    <row r="969" spans="1:12" ht="12.75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</row>
    <row r="970" spans="1:12" ht="12.75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</row>
    <row r="971" spans="1:12" ht="12.75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</row>
    <row r="972" spans="1:12" ht="12.75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</row>
    <row r="973" spans="1:12" ht="12.75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</row>
    <row r="974" spans="1:12" ht="12.75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</row>
    <row r="975" spans="1:12" ht="12.75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</row>
    <row r="976" spans="1:12" ht="12.75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</row>
    <row r="977" spans="1:12" ht="12.75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</row>
    <row r="978" spans="1:12" ht="12.75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</row>
    <row r="979" spans="1:12" ht="12.75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</row>
    <row r="980" spans="1:12" ht="12.75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</row>
    <row r="981" spans="1:12" ht="12.75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</row>
    <row r="982" spans="1:12" ht="12.75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</row>
    <row r="983" spans="1:12" ht="12.75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</row>
    <row r="984" spans="1:12" ht="12.75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</row>
    <row r="985" spans="1:12" ht="12.75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</row>
    <row r="986" spans="1:12" ht="12.75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</row>
    <row r="987" spans="1:12" ht="12.75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</row>
    <row r="988" spans="1:12" ht="12.75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</row>
    <row r="989" spans="1:12" ht="12.75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</row>
    <row r="990" spans="1:12" ht="12.75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</row>
    <row r="991" spans="1:12" ht="12.75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</row>
    <row r="992" spans="1:12" ht="12.75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</row>
    <row r="993" spans="1:12" ht="12.75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</row>
    <row r="994" spans="1:12" ht="12.75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</row>
    <row r="995" spans="1:12" ht="12.75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</row>
    <row r="996" spans="1:12" ht="12.75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</row>
    <row r="997" spans="1:12" ht="12.75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</row>
    <row r="998" spans="1:12" ht="12.75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</row>
    <row r="999" spans="1:12" ht="12.75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</row>
    <row r="1000" spans="1:12" ht="12.75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</row>
    <row r="1001" spans="1:12" ht="12.75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</row>
    <row r="1002" spans="1:12" ht="12.75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</row>
    <row r="1003" spans="1:12" ht="12.75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</row>
    <row r="1004" spans="1:12" ht="12.75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</row>
    <row r="1005" spans="1:12" ht="12.75">
      <c r="A1005" s="87"/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</row>
    <row r="1006" spans="1:12" ht="12.75">
      <c r="A1006" s="87"/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</row>
    <row r="1007" spans="1:12" ht="12.75">
      <c r="A1007" s="87"/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</row>
    <row r="1008" spans="1:12" ht="12.75">
      <c r="A1008" s="87"/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</row>
    <row r="1009" spans="1:12" ht="12.75">
      <c r="A1009" s="87"/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1:12" ht="12.75">
      <c r="A1010" s="87"/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</row>
    <row r="1011" spans="1:12" ht="12.75">
      <c r="A1011" s="87"/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1:12" ht="12.75">
      <c r="A1012" s="87"/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1:12" ht="12.75">
      <c r="A1013" s="87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1:12" ht="12.75">
      <c r="A1014" s="87"/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1:12" ht="12.75">
      <c r="A1015" s="87"/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1:12" ht="12.75">
      <c r="A1016" s="87"/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</row>
    <row r="1017" spans="1:12" ht="12.75">
      <c r="A1017" s="87"/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</row>
    <row r="1018" spans="1:12" ht="12.75">
      <c r="A1018" s="87"/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</row>
    <row r="1019" spans="1:12" ht="12.75">
      <c r="A1019" s="87"/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</row>
    <row r="1020" spans="1:12" ht="12.75">
      <c r="A1020" s="87"/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</row>
    <row r="1021" spans="1:12" ht="12.75">
      <c r="A1021" s="87"/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</row>
    <row r="1022" spans="1:12" ht="12.75">
      <c r="A1022" s="87"/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</row>
    <row r="1023" spans="1:12" ht="12.75">
      <c r="A1023" s="87"/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</row>
    <row r="1024" spans="1:12" ht="12.75">
      <c r="A1024" s="87"/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</row>
    <row r="1025" spans="1:12" ht="12.75">
      <c r="A1025" s="87"/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</row>
    <row r="1026" spans="1:12" ht="12.75">
      <c r="A1026" s="87"/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</row>
    <row r="1027" spans="1:12" ht="12.75">
      <c r="A1027" s="87"/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</row>
    <row r="1028" spans="1:12" ht="12.75">
      <c r="A1028" s="87"/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</row>
    <row r="1029" spans="1:12" ht="12.75">
      <c r="A1029" s="87"/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</row>
    <row r="1030" spans="1:12" ht="12.75">
      <c r="A1030" s="87"/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</row>
    <row r="1031" spans="1:12" ht="12.75">
      <c r="A1031" s="87"/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</row>
    <row r="1032" spans="1:12" ht="12.75">
      <c r="A1032" s="87"/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</row>
    <row r="1033" spans="1:12" ht="12.75">
      <c r="A1033" s="87"/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</row>
  </sheetData>
  <mergeCells count="83">
    <mergeCell ref="H122:I122"/>
    <mergeCell ref="H127:I127"/>
    <mergeCell ref="H128:I128"/>
    <mergeCell ref="H123:I123"/>
    <mergeCell ref="H124:I124"/>
    <mergeCell ref="H125:I125"/>
    <mergeCell ref="H126:I126"/>
    <mergeCell ref="H118:I118"/>
    <mergeCell ref="H119:I119"/>
    <mergeCell ref="H120:I120"/>
    <mergeCell ref="H121:I121"/>
    <mergeCell ref="H114:I114"/>
    <mergeCell ref="H115:I115"/>
    <mergeCell ref="H116:I116"/>
    <mergeCell ref="H117:I117"/>
    <mergeCell ref="H110:I110"/>
    <mergeCell ref="H111:I111"/>
    <mergeCell ref="H112:I112"/>
    <mergeCell ref="H113:I113"/>
    <mergeCell ref="H106:I106"/>
    <mergeCell ref="H107:I107"/>
    <mergeCell ref="H108:I108"/>
    <mergeCell ref="H109:I109"/>
    <mergeCell ref="H102:I102"/>
    <mergeCell ref="H103:I103"/>
    <mergeCell ref="H104:I104"/>
    <mergeCell ref="H105:I105"/>
    <mergeCell ref="H98:I98"/>
    <mergeCell ref="H99:I99"/>
    <mergeCell ref="H100:I100"/>
    <mergeCell ref="H101:I101"/>
    <mergeCell ref="H94:I94"/>
    <mergeCell ref="H95:I95"/>
    <mergeCell ref="H96:I96"/>
    <mergeCell ref="H97:I97"/>
    <mergeCell ref="H90:I90"/>
    <mergeCell ref="H91:I91"/>
    <mergeCell ref="H92:I92"/>
    <mergeCell ref="H93:I93"/>
    <mergeCell ref="H86:I86"/>
    <mergeCell ref="H87:I87"/>
    <mergeCell ref="H88:I88"/>
    <mergeCell ref="H89:I89"/>
    <mergeCell ref="H82:I82"/>
    <mergeCell ref="H83:I83"/>
    <mergeCell ref="H84:I84"/>
    <mergeCell ref="H85:I85"/>
    <mergeCell ref="H78:I78"/>
    <mergeCell ref="H79:I79"/>
    <mergeCell ref="H80:I80"/>
    <mergeCell ref="H81:I81"/>
    <mergeCell ref="H74:I74"/>
    <mergeCell ref="H75:I75"/>
    <mergeCell ref="H76:I76"/>
    <mergeCell ref="H77:I77"/>
    <mergeCell ref="H70:I70"/>
    <mergeCell ref="H71:I71"/>
    <mergeCell ref="H72:I72"/>
    <mergeCell ref="H73:I73"/>
    <mergeCell ref="H66:I66"/>
    <mergeCell ref="H67:I67"/>
    <mergeCell ref="H68:I68"/>
    <mergeCell ref="H69:I69"/>
    <mergeCell ref="H62:I62"/>
    <mergeCell ref="H63:I63"/>
    <mergeCell ref="H64:I64"/>
    <mergeCell ref="H65:I65"/>
    <mergeCell ref="H58:I58"/>
    <mergeCell ref="H59:I59"/>
    <mergeCell ref="H60:I60"/>
    <mergeCell ref="H61:I61"/>
    <mergeCell ref="H54:I54"/>
    <mergeCell ref="H55:I55"/>
    <mergeCell ref="H56:I56"/>
    <mergeCell ref="H57:I57"/>
    <mergeCell ref="H50:I50"/>
    <mergeCell ref="H51:I51"/>
    <mergeCell ref="H52:I52"/>
    <mergeCell ref="H53:I53"/>
    <mergeCell ref="H3:I3"/>
    <mergeCell ref="H47:I47"/>
    <mergeCell ref="H48:I48"/>
    <mergeCell ref="H49:I49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299"/>
  <sheetViews>
    <sheetView showGridLines="0" showRowColHeaders="0" workbookViewId="0" topLeftCell="A1">
      <selection activeCell="V16" sqref="V16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3.00390625" style="0" customWidth="1"/>
    <col min="4" max="4" width="3.8515625" style="0" customWidth="1"/>
    <col min="5" max="5" width="3.421875" style="0" customWidth="1"/>
    <col min="6" max="6" width="2.140625" style="0" customWidth="1"/>
    <col min="7" max="7" width="5.57421875" style="0" customWidth="1"/>
    <col min="8" max="8" width="4.8515625" style="0" customWidth="1"/>
    <col min="9" max="9" width="4.28125" style="0" customWidth="1"/>
    <col min="10" max="10" width="6.8515625" style="0" customWidth="1"/>
    <col min="11" max="11" width="7.421875" style="0" customWidth="1"/>
    <col min="12" max="12" width="5.28125" style="0" customWidth="1"/>
    <col min="13" max="13" width="4.7109375" style="0" customWidth="1"/>
    <col min="14" max="14" width="5.7109375" style="0" customWidth="1"/>
    <col min="15" max="15" width="4.57421875" style="0" customWidth="1"/>
    <col min="16" max="16" width="4.28125" style="0" customWidth="1"/>
    <col min="17" max="17" width="0.13671875" style="0" customWidth="1"/>
    <col min="18" max="24" width="4.28125" style="0" customWidth="1"/>
    <col min="25" max="25" width="2.7109375" style="0" customWidth="1"/>
    <col min="26" max="26" width="5.8515625" style="0" customWidth="1"/>
    <col min="27" max="27" width="10.00390625" style="0" customWidth="1"/>
    <col min="28" max="28" width="5.57421875" style="0" customWidth="1"/>
  </cols>
  <sheetData>
    <row r="1" ht="9" customHeight="1"/>
    <row r="2" spans="7:8" ht="16.5" customHeight="1">
      <c r="G2" s="9">
        <f>D5/H5</f>
        <v>0.7917024218896721</v>
      </c>
      <c r="H2" s="9" t="s">
        <v>30</v>
      </c>
    </row>
    <row r="3" spans="4:28" ht="16.5" customHeight="1">
      <c r="D3" s="35"/>
      <c r="E3" s="35"/>
      <c r="F3" s="35"/>
      <c r="J3" s="5" t="s">
        <v>6</v>
      </c>
      <c r="K3" s="6">
        <f>A12</f>
        <v>9</v>
      </c>
      <c r="L3" s="6" t="s">
        <v>11</v>
      </c>
      <c r="M3" s="6" t="s">
        <v>7</v>
      </c>
      <c r="N3" s="7">
        <f>D12</f>
        <v>50</v>
      </c>
      <c r="O3" s="6" t="s">
        <v>8</v>
      </c>
      <c r="Z3" s="77"/>
      <c r="AA3" s="78"/>
      <c r="AB3" s="77"/>
    </row>
    <row r="4" spans="4:28" ht="15.75">
      <c r="D4" s="2"/>
      <c r="E4" s="2"/>
      <c r="F4" s="2"/>
      <c r="H4" s="109" t="s">
        <v>60</v>
      </c>
      <c r="I4" s="109"/>
      <c r="M4" s="4"/>
      <c r="Z4" s="21" t="s">
        <v>14</v>
      </c>
      <c r="AA4" s="24">
        <f>$AA$3*COS(3.141592*(90/180))</f>
        <v>0</v>
      </c>
      <c r="AB4" s="21" t="s">
        <v>15</v>
      </c>
    </row>
    <row r="5" spans="4:28" ht="20.25" customHeight="1">
      <c r="D5" s="39">
        <f>A12/(2^(1/2))</f>
        <v>6.363961030678928</v>
      </c>
      <c r="E5" s="39" t="s">
        <v>1</v>
      </c>
      <c r="F5" s="2"/>
      <c r="H5" s="66">
        <f>1/(2*3.141516*D12*B12/1000000)</f>
        <v>8.038324570852177</v>
      </c>
      <c r="I5" s="66" t="s">
        <v>29</v>
      </c>
      <c r="J5" s="8" t="s">
        <v>10</v>
      </c>
      <c r="K5" s="9">
        <f>K3/H5</f>
        <v>1.1196363024000002</v>
      </c>
      <c r="L5" s="9" t="s">
        <v>11</v>
      </c>
      <c r="M5" s="9" t="s">
        <v>7</v>
      </c>
      <c r="N5" s="9">
        <f>D12</f>
        <v>50</v>
      </c>
      <c r="O5" s="9" t="s">
        <v>9</v>
      </c>
      <c r="P5" s="11">
        <f>90</f>
        <v>90</v>
      </c>
      <c r="Q5" s="11"/>
      <c r="R5" s="11" t="s">
        <v>21</v>
      </c>
      <c r="S5" s="11"/>
      <c r="T5" s="11"/>
      <c r="U5" s="11"/>
      <c r="V5" s="11"/>
      <c r="W5" s="11"/>
      <c r="X5" s="11"/>
      <c r="Y5" s="11"/>
      <c r="Z5" s="22" t="s">
        <v>17</v>
      </c>
      <c r="AA5" s="25">
        <f>D5*G2</f>
        <v>5.038363360800001</v>
      </c>
      <c r="AB5" s="23" t="s">
        <v>19</v>
      </c>
    </row>
    <row r="6" spans="4:28" ht="15.75">
      <c r="D6" s="10"/>
      <c r="E6" s="10"/>
      <c r="F6" s="10"/>
      <c r="Z6" s="37" t="s">
        <v>18</v>
      </c>
      <c r="AA6" s="71">
        <f>AA5*SIN(2*3.141592*(90/360))</f>
        <v>5.038363360799732</v>
      </c>
      <c r="AB6" s="38" t="s">
        <v>35</v>
      </c>
    </row>
    <row r="11" spans="1:6" ht="12.75">
      <c r="A11" s="2" t="s">
        <v>3</v>
      </c>
      <c r="B11" s="2" t="s">
        <v>27</v>
      </c>
      <c r="C11" s="2"/>
      <c r="D11" s="2" t="s">
        <v>5</v>
      </c>
      <c r="E11" s="2"/>
      <c r="F11" s="2"/>
    </row>
    <row r="12" spans="1:6" ht="12.75">
      <c r="A12" s="2">
        <f>10-A51</f>
        <v>9</v>
      </c>
      <c r="B12" s="2">
        <f>1000-B51</f>
        <v>396</v>
      </c>
      <c r="C12" s="2"/>
      <c r="D12" s="2">
        <f>100-D51*1</f>
        <v>50</v>
      </c>
      <c r="E12" s="2"/>
      <c r="F12" s="2"/>
    </row>
    <row r="14" ht="18">
      <c r="G14" s="41" t="s">
        <v>34</v>
      </c>
    </row>
    <row r="18" ht="18">
      <c r="G18" s="40" t="s">
        <v>12</v>
      </c>
    </row>
    <row r="22" ht="14.25" customHeight="1">
      <c r="G22" s="43"/>
    </row>
    <row r="49" spans="1:12" ht="12.75">
      <c r="A49" s="87" t="b">
        <v>1</v>
      </c>
      <c r="B49" s="87" t="b">
        <v>1</v>
      </c>
      <c r="C49" s="87"/>
      <c r="D49" s="87" t="b">
        <v>0</v>
      </c>
      <c r="E49" s="87"/>
      <c r="F49" s="87"/>
      <c r="G49" s="87"/>
      <c r="H49" s="87"/>
      <c r="I49" s="87"/>
      <c r="J49" s="87"/>
      <c r="K49" s="87"/>
      <c r="L49" s="87"/>
    </row>
    <row r="50" spans="1:12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2.75">
      <c r="A51" s="87">
        <v>1</v>
      </c>
      <c r="B51" s="87">
        <v>604</v>
      </c>
      <c r="C51" s="87"/>
      <c r="D51" s="87">
        <v>50</v>
      </c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ht="12.75">
      <c r="A53" s="89"/>
      <c r="B53" s="89"/>
      <c r="C53" s="89"/>
      <c r="D53" s="89"/>
      <c r="E53" s="89"/>
      <c r="F53" s="89"/>
      <c r="G53" s="90"/>
      <c r="H53" s="110"/>
      <c r="I53" s="110"/>
      <c r="J53" s="87"/>
      <c r="K53" s="87"/>
      <c r="L53" s="87"/>
    </row>
    <row r="54" spans="1:12" ht="12.75">
      <c r="A54" s="87">
        <v>0</v>
      </c>
      <c r="B54" s="86">
        <f>$A$12*SIN(2*3.141592*$D$12*A54/1000)</f>
        <v>0</v>
      </c>
      <c r="C54" s="86">
        <f>A54*$A$49</f>
        <v>0</v>
      </c>
      <c r="D54" s="86">
        <f>$A$12*2^(1/2)/$H$5*SIN(2*3.141592*$D$12*A54/1000+(3.1416*(90/180)))*$A$49</f>
        <v>1.5834048437686623</v>
      </c>
      <c r="E54" s="86"/>
      <c r="F54" s="86">
        <f>A54*$B$49</f>
        <v>0</v>
      </c>
      <c r="G54" s="87">
        <f>B54*L54*$B$49</f>
        <v>0</v>
      </c>
      <c r="H54" s="111">
        <f>$AA$5*SIN(2*3.141592*(90/360))</f>
        <v>5.038363360799732</v>
      </c>
      <c r="I54" s="112"/>
      <c r="J54" s="87">
        <f>$D$5*$G$2*COS(3.141592*(-90/180))</f>
        <v>1.6465114332143098E-06</v>
      </c>
      <c r="K54" s="86">
        <f>A54*$D$49</f>
        <v>0</v>
      </c>
      <c r="L54" s="87">
        <f>$A$12*2^(1/2)/$H$5*SIN(2*3.141592*$D$12*A54/1000+(3.1416*(90/180)))</f>
        <v>1.5834048437686623</v>
      </c>
    </row>
    <row r="55" spans="1:12" ht="12.75">
      <c r="A55" s="87">
        <v>0.5</v>
      </c>
      <c r="B55" s="86">
        <f aca="true" t="shared" si="0" ref="B55:B118">$A$12*SIN(2*3.141592*$D$12*A55/1000)</f>
        <v>1.4079098948677187</v>
      </c>
      <c r="C55" s="86">
        <f aca="true" t="shared" si="1" ref="C55:C118">A55*$A$49</f>
        <v>0.5</v>
      </c>
      <c r="D55" s="86">
        <f aca="true" t="shared" si="2" ref="D55:D118">$A$12*2^(1/2)/$H$5*SIN(2*3.141592*$D$12*A55/1000+(3.1416*(90/180)))*$A$49</f>
        <v>1.56390960087748</v>
      </c>
      <c r="E55" s="86"/>
      <c r="F55" s="86">
        <f aca="true" t="shared" si="3" ref="F55:F118">A55*$B$49</f>
        <v>0.5</v>
      </c>
      <c r="G55" s="87">
        <f aca="true" t="shared" si="4" ref="G55:G118">B55*L55*$B$49</f>
        <v>2.2018438017540287</v>
      </c>
      <c r="H55" s="111">
        <f aca="true" t="shared" si="5" ref="H55:H118">$AA$5*SIN(2*3.141592*(90/360))</f>
        <v>5.038363360799732</v>
      </c>
      <c r="I55" s="112"/>
      <c r="J55" s="87">
        <f>$D$5*$G$2*COS(3.141592*(-90/180))</f>
        <v>1.6465114332143098E-06</v>
      </c>
      <c r="K55" s="86">
        <f aca="true" t="shared" si="6" ref="K55:K118">A55*$D$49</f>
        <v>0</v>
      </c>
      <c r="L55" s="87">
        <f aca="true" t="shared" si="7" ref="L55:L118">$A$12*2^(1/2)/$H$5*SIN(2*3.141592*$D$12*A55/1000+(3.1416*(90/180)))</f>
        <v>1.56390960087748</v>
      </c>
    </row>
    <row r="56" spans="1:12" ht="12.75">
      <c r="A56" s="87">
        <v>1</v>
      </c>
      <c r="B56" s="86">
        <f t="shared" si="0"/>
        <v>2.781152389933772</v>
      </c>
      <c r="C56" s="86">
        <f t="shared" si="1"/>
        <v>1</v>
      </c>
      <c r="D56" s="86">
        <f t="shared" si="2"/>
        <v>1.5059057292843332</v>
      </c>
      <c r="E56" s="86"/>
      <c r="F56" s="86">
        <f t="shared" si="3"/>
        <v>1</v>
      </c>
      <c r="G56" s="87">
        <f t="shared" si="4"/>
        <v>4.188153318014083</v>
      </c>
      <c r="H56" s="111">
        <f t="shared" si="5"/>
        <v>5.038363360799732</v>
      </c>
      <c r="I56" s="112"/>
      <c r="J56" s="87">
        <f aca="true" t="shared" si="8" ref="J56:J119">$D$5*$G$2*COS(3.141592*(-90/180))</f>
        <v>1.6465114332143098E-06</v>
      </c>
      <c r="K56" s="86">
        <f t="shared" si="6"/>
        <v>0</v>
      </c>
      <c r="L56" s="87">
        <f t="shared" si="7"/>
        <v>1.5059057292843332</v>
      </c>
    </row>
    <row r="57" spans="1:12" ht="12.75">
      <c r="A57" s="87">
        <v>1.5</v>
      </c>
      <c r="B57" s="86">
        <f t="shared" si="0"/>
        <v>4.0859137114796615</v>
      </c>
      <c r="C57" s="86">
        <f t="shared" si="1"/>
        <v>1.5</v>
      </c>
      <c r="D57" s="86">
        <f t="shared" si="2"/>
        <v>1.410821476218604</v>
      </c>
      <c r="E57" s="86"/>
      <c r="F57" s="86">
        <f t="shared" si="3"/>
        <v>1.5</v>
      </c>
      <c r="G57" s="87">
        <f t="shared" si="4"/>
        <v>5.764494814131571</v>
      </c>
      <c r="H57" s="111">
        <f t="shared" si="5"/>
        <v>5.038363360799732</v>
      </c>
      <c r="I57" s="112"/>
      <c r="J57" s="87">
        <f t="shared" si="8"/>
        <v>1.6465114332143098E-06</v>
      </c>
      <c r="K57" s="86">
        <f t="shared" si="6"/>
        <v>0</v>
      </c>
      <c r="L57" s="87">
        <f t="shared" si="7"/>
        <v>1.410821476218604</v>
      </c>
    </row>
    <row r="58" spans="1:12" ht="12.75">
      <c r="A58" s="87">
        <v>2</v>
      </c>
      <c r="B58" s="86">
        <f t="shared" si="0"/>
        <v>5.2900663188547625</v>
      </c>
      <c r="C58" s="86">
        <f t="shared" si="1"/>
        <v>2</v>
      </c>
      <c r="D58" s="86">
        <f t="shared" si="2"/>
        <v>1.2809981305851352</v>
      </c>
      <c r="E58" s="86"/>
      <c r="F58" s="86">
        <f t="shared" si="3"/>
        <v>2</v>
      </c>
      <c r="G58" s="87">
        <f t="shared" si="4"/>
        <v>6.7765650651243385</v>
      </c>
      <c r="H58" s="111">
        <f t="shared" si="5"/>
        <v>5.038363360799732</v>
      </c>
      <c r="I58" s="112"/>
      <c r="J58" s="87">
        <f t="shared" si="8"/>
        <v>1.6465114332143098E-06</v>
      </c>
      <c r="K58" s="86">
        <f t="shared" si="6"/>
        <v>0</v>
      </c>
      <c r="L58" s="87">
        <f t="shared" si="7"/>
        <v>1.2809981305851352</v>
      </c>
    </row>
    <row r="59" spans="1:12" ht="12.75">
      <c r="A59" s="87">
        <v>2.5</v>
      </c>
      <c r="B59" s="86">
        <f t="shared" si="0"/>
        <v>6.363959990823849</v>
      </c>
      <c r="C59" s="86">
        <f t="shared" si="1"/>
        <v>2.5</v>
      </c>
      <c r="D59" s="86">
        <f t="shared" si="2"/>
        <v>1.119632372685039</v>
      </c>
      <c r="E59" s="86"/>
      <c r="F59" s="86">
        <f t="shared" si="3"/>
        <v>2.5</v>
      </c>
      <c r="G59" s="87">
        <f t="shared" si="4"/>
        <v>7.125295624198765</v>
      </c>
      <c r="H59" s="111">
        <f t="shared" si="5"/>
        <v>5.038363360799732</v>
      </c>
      <c r="I59" s="112"/>
      <c r="J59" s="87">
        <f t="shared" si="8"/>
        <v>1.6465114332143098E-06</v>
      </c>
      <c r="K59" s="86">
        <f t="shared" si="6"/>
        <v>0</v>
      </c>
      <c r="L59" s="87">
        <f t="shared" si="7"/>
        <v>1.119632372685039</v>
      </c>
    </row>
    <row r="60" spans="1:12" ht="12.75">
      <c r="A60" s="87">
        <v>3</v>
      </c>
      <c r="B60" s="86">
        <f t="shared" si="0"/>
        <v>7.281151912114194</v>
      </c>
      <c r="C60" s="86">
        <f t="shared" si="1"/>
        <v>3</v>
      </c>
      <c r="D60" s="86">
        <f t="shared" si="2"/>
        <v>0.9306975613701961</v>
      </c>
      <c r="E60" s="86"/>
      <c r="F60" s="86">
        <f t="shared" si="3"/>
        <v>3</v>
      </c>
      <c r="G60" s="87">
        <f t="shared" si="4"/>
        <v>6.776550328570621</v>
      </c>
      <c r="H60" s="111">
        <f t="shared" si="5"/>
        <v>5.038363360799732</v>
      </c>
      <c r="I60" s="112"/>
      <c r="J60" s="87">
        <f t="shared" si="8"/>
        <v>1.6465114332143098E-06</v>
      </c>
      <c r="K60" s="86">
        <f t="shared" si="6"/>
        <v>0</v>
      </c>
      <c r="L60" s="87">
        <f t="shared" si="7"/>
        <v>0.9306975613701961</v>
      </c>
    </row>
    <row r="61" spans="1:12" ht="12.75">
      <c r="A61" s="87">
        <v>3.5</v>
      </c>
      <c r="B61" s="86">
        <f t="shared" si="0"/>
        <v>8.019057783015898</v>
      </c>
      <c r="C61" s="86">
        <f t="shared" si="1"/>
        <v>3.5</v>
      </c>
      <c r="D61" s="86">
        <f t="shared" si="2"/>
        <v>0.7188458968021219</v>
      </c>
      <c r="E61" s="86"/>
      <c r="F61" s="86">
        <f t="shared" si="3"/>
        <v>3.5</v>
      </c>
      <c r="G61" s="87">
        <f t="shared" si="4"/>
        <v>5.764466783540098</v>
      </c>
      <c r="H61" s="111">
        <f t="shared" si="5"/>
        <v>5.038363360799732</v>
      </c>
      <c r="I61" s="112"/>
      <c r="J61" s="87">
        <f t="shared" si="8"/>
        <v>1.6465114332143098E-06</v>
      </c>
      <c r="K61" s="86">
        <f t="shared" si="6"/>
        <v>0</v>
      </c>
      <c r="L61" s="87">
        <f t="shared" si="7"/>
        <v>0.7188458968021219</v>
      </c>
    </row>
    <row r="62" spans="1:12" ht="12.75">
      <c r="A62" s="87">
        <v>4</v>
      </c>
      <c r="B62" s="86">
        <f t="shared" si="0"/>
        <v>8.559507919562817</v>
      </c>
      <c r="C62" s="86">
        <f t="shared" si="1"/>
        <v>4</v>
      </c>
      <c r="D62" s="86">
        <f t="shared" si="2"/>
        <v>0.48929386789179113</v>
      </c>
      <c r="E62" s="86"/>
      <c r="F62" s="86">
        <f t="shared" si="3"/>
        <v>4</v>
      </c>
      <c r="G62" s="87">
        <f t="shared" si="4"/>
        <v>4.188114737213309</v>
      </c>
      <c r="H62" s="111">
        <f t="shared" si="5"/>
        <v>5.038363360799732</v>
      </c>
      <c r="I62" s="112"/>
      <c r="J62" s="87">
        <f t="shared" si="8"/>
        <v>1.6465114332143098E-06</v>
      </c>
      <c r="K62" s="86">
        <f t="shared" si="6"/>
        <v>0</v>
      </c>
      <c r="L62" s="87">
        <f t="shared" si="7"/>
        <v>0.48929386789179113</v>
      </c>
    </row>
    <row r="63" spans="1:12" ht="12.75">
      <c r="A63" s="87">
        <v>4.5</v>
      </c>
      <c r="B63" s="86">
        <f t="shared" si="0"/>
        <v>8.889194651267777</v>
      </c>
      <c r="C63" s="86">
        <f t="shared" si="1"/>
        <v>4.5</v>
      </c>
      <c r="D63" s="86">
        <f t="shared" si="2"/>
        <v>0.2476938050834524</v>
      </c>
      <c r="E63" s="86"/>
      <c r="F63" s="86">
        <f t="shared" si="3"/>
        <v>4.5</v>
      </c>
      <c r="G63" s="87">
        <f t="shared" si="4"/>
        <v>2.2017984472999883</v>
      </c>
      <c r="H63" s="111">
        <f t="shared" si="5"/>
        <v>5.038363360799732</v>
      </c>
      <c r="I63" s="112"/>
      <c r="J63" s="87">
        <f t="shared" si="8"/>
        <v>1.6465114332143098E-06</v>
      </c>
      <c r="K63" s="86">
        <f t="shared" si="6"/>
        <v>0</v>
      </c>
      <c r="L63" s="87">
        <f t="shared" si="7"/>
        <v>0.2476938050834524</v>
      </c>
    </row>
    <row r="64" spans="1:12" ht="12.75">
      <c r="A64" s="87">
        <v>5</v>
      </c>
      <c r="B64" s="86">
        <f t="shared" si="0"/>
        <v>8.999999999999519</v>
      </c>
      <c r="C64" s="86">
        <f t="shared" si="1"/>
        <v>5</v>
      </c>
      <c r="D64" s="86">
        <f t="shared" si="2"/>
        <v>-5.2987221303846286E-06</v>
      </c>
      <c r="E64" s="86"/>
      <c r="F64" s="86">
        <f t="shared" si="3"/>
        <v>5</v>
      </c>
      <c r="G64" s="87">
        <f t="shared" si="4"/>
        <v>-4.7688499173459107E-05</v>
      </c>
      <c r="H64" s="111">
        <f t="shared" si="5"/>
        <v>5.038363360799732</v>
      </c>
      <c r="I64" s="112"/>
      <c r="J64" s="87">
        <f t="shared" si="8"/>
        <v>1.6465114332143098E-06</v>
      </c>
      <c r="K64" s="86">
        <f t="shared" si="6"/>
        <v>0</v>
      </c>
      <c r="L64" s="87">
        <f t="shared" si="7"/>
        <v>-5.2987221303846286E-06</v>
      </c>
    </row>
    <row r="65" spans="1:12" ht="12.75">
      <c r="A65" s="87">
        <v>5.5</v>
      </c>
      <c r="B65" s="86">
        <f t="shared" si="0"/>
        <v>8.889195571463315</v>
      </c>
      <c r="C65" s="86">
        <f t="shared" si="1"/>
        <v>5.5</v>
      </c>
      <c r="D65" s="86">
        <f t="shared" si="2"/>
        <v>-0.24770427205564374</v>
      </c>
      <c r="E65" s="86"/>
      <c r="F65" s="86">
        <f t="shared" si="3"/>
        <v>5.5</v>
      </c>
      <c r="G65" s="87">
        <f t="shared" si="4"/>
        <v>-2.2018917181895725</v>
      </c>
      <c r="H65" s="111">
        <f t="shared" si="5"/>
        <v>5.038363360799732</v>
      </c>
      <c r="I65" s="112"/>
      <c r="J65" s="87">
        <f t="shared" si="8"/>
        <v>1.6465114332143098E-06</v>
      </c>
      <c r="K65" s="86">
        <f t="shared" si="6"/>
        <v>0</v>
      </c>
      <c r="L65" s="87">
        <f t="shared" si="7"/>
        <v>-0.24770427205564374</v>
      </c>
    </row>
    <row r="66" spans="1:12" ht="12.75">
      <c r="A66" s="87">
        <v>6</v>
      </c>
      <c r="B66" s="86">
        <f t="shared" si="0"/>
        <v>8.559509737295633</v>
      </c>
      <c r="C66" s="86">
        <f t="shared" si="1"/>
        <v>6</v>
      </c>
      <c r="D66" s="86">
        <f t="shared" si="2"/>
        <v>-0.4893039466604254</v>
      </c>
      <c r="E66" s="86"/>
      <c r="F66" s="86">
        <f t="shared" si="3"/>
        <v>6</v>
      </c>
      <c r="G66" s="87">
        <f t="shared" si="4"/>
        <v>-4.188201895937095</v>
      </c>
      <c r="H66" s="111">
        <f t="shared" si="5"/>
        <v>5.038363360799732</v>
      </c>
      <c r="I66" s="112"/>
      <c r="J66" s="87">
        <f t="shared" si="8"/>
        <v>1.6465114332143098E-06</v>
      </c>
      <c r="K66" s="86">
        <f t="shared" si="6"/>
        <v>0</v>
      </c>
      <c r="L66" s="87">
        <f t="shared" si="7"/>
        <v>-0.4893039466604254</v>
      </c>
    </row>
    <row r="67" spans="1:12" ht="12.75">
      <c r="A67" s="87">
        <v>6.5</v>
      </c>
      <c r="B67" s="86">
        <f t="shared" si="0"/>
        <v>8.019060453527397</v>
      </c>
      <c r="C67" s="86">
        <f t="shared" si="1"/>
        <v>6.5</v>
      </c>
      <c r="D67" s="86">
        <f t="shared" si="2"/>
        <v>-0.7188553391945697</v>
      </c>
      <c r="E67" s="86"/>
      <c r="F67" s="86">
        <f t="shared" si="3"/>
        <v>6.5</v>
      </c>
      <c r="G67" s="87">
        <f t="shared" si="4"/>
        <v>-5.764544422342197</v>
      </c>
      <c r="H67" s="111">
        <f t="shared" si="5"/>
        <v>5.038363360799732</v>
      </c>
      <c r="I67" s="112"/>
      <c r="J67" s="87">
        <f t="shared" si="8"/>
        <v>1.6465114332143098E-06</v>
      </c>
      <c r="K67" s="86">
        <f t="shared" si="6"/>
        <v>0</v>
      </c>
      <c r="L67" s="87">
        <f t="shared" si="7"/>
        <v>-0.7188553391945697</v>
      </c>
    </row>
    <row r="68" spans="1:12" ht="12.75">
      <c r="A68" s="87">
        <v>7</v>
      </c>
      <c r="B68" s="86">
        <f t="shared" si="0"/>
        <v>7.281155369647546</v>
      </c>
      <c r="C68" s="86">
        <f t="shared" si="1"/>
        <v>7</v>
      </c>
      <c r="D68" s="86">
        <f t="shared" si="2"/>
        <v>-0.9307061348835148</v>
      </c>
      <c r="E68" s="86"/>
      <c r="F68" s="86">
        <f t="shared" si="3"/>
        <v>7</v>
      </c>
      <c r="G68" s="87">
        <f t="shared" si="4"/>
        <v>-6.776615971571018</v>
      </c>
      <c r="H68" s="111">
        <f t="shared" si="5"/>
        <v>5.038363360799732</v>
      </c>
      <c r="I68" s="112"/>
      <c r="J68" s="87">
        <f t="shared" si="8"/>
        <v>1.6465114332143098E-06</v>
      </c>
      <c r="K68" s="86">
        <f t="shared" si="6"/>
        <v>0</v>
      </c>
      <c r="L68" s="87">
        <f t="shared" si="7"/>
        <v>-0.9307061348835148</v>
      </c>
    </row>
    <row r="69" spans="1:12" ht="12.75">
      <c r="A69" s="87">
        <v>7.5</v>
      </c>
      <c r="B69" s="86">
        <f t="shared" si="0"/>
        <v>6.363964150243144</v>
      </c>
      <c r="C69" s="86">
        <f t="shared" si="1"/>
        <v>7.5</v>
      </c>
      <c r="D69" s="86">
        <f t="shared" si="2"/>
        <v>-1.1196398662109635</v>
      </c>
      <c r="E69" s="86"/>
      <c r="F69" s="86">
        <f t="shared" si="3"/>
        <v>7.5</v>
      </c>
      <c r="G69" s="87">
        <f t="shared" si="4"/>
        <v>-7.125347969749602</v>
      </c>
      <c r="H69" s="111">
        <f t="shared" si="5"/>
        <v>5.038363360799732</v>
      </c>
      <c r="I69" s="112"/>
      <c r="J69" s="87">
        <f t="shared" si="8"/>
        <v>1.6465114332143098E-06</v>
      </c>
      <c r="K69" s="86">
        <f t="shared" si="6"/>
        <v>0</v>
      </c>
      <c r="L69" s="87">
        <f t="shared" si="7"/>
        <v>-1.1196398662109635</v>
      </c>
    </row>
    <row r="70" spans="1:12" ht="12.75">
      <c r="A70" s="87">
        <v>8</v>
      </c>
      <c r="B70" s="86">
        <f t="shared" si="0"/>
        <v>5.290071077741337</v>
      </c>
      <c r="C70" s="86">
        <f t="shared" si="1"/>
        <v>8</v>
      </c>
      <c r="D70" s="86">
        <f t="shared" si="2"/>
        <v>-1.2810043596082648</v>
      </c>
      <c r="E70" s="86"/>
      <c r="F70" s="86">
        <f t="shared" si="3"/>
        <v>8</v>
      </c>
      <c r="G70" s="87">
        <f t="shared" si="4"/>
        <v>-6.776604113224244</v>
      </c>
      <c r="H70" s="111">
        <f t="shared" si="5"/>
        <v>5.038363360799732</v>
      </c>
      <c r="I70" s="112"/>
      <c r="J70" s="87">
        <f t="shared" si="8"/>
        <v>1.6465114332143098E-06</v>
      </c>
      <c r="K70" s="86">
        <f t="shared" si="6"/>
        <v>0</v>
      </c>
      <c r="L70" s="87">
        <f t="shared" si="7"/>
        <v>-1.2810043596082648</v>
      </c>
    </row>
    <row r="71" spans="1:12" ht="12.75">
      <c r="A71" s="87">
        <v>8.5</v>
      </c>
      <c r="B71" s="86">
        <f t="shared" si="0"/>
        <v>4.08591895265398</v>
      </c>
      <c r="C71" s="86">
        <f t="shared" si="1"/>
        <v>8.5</v>
      </c>
      <c r="D71" s="86">
        <f t="shared" si="2"/>
        <v>-1.41082628735978</v>
      </c>
      <c r="E71" s="86"/>
      <c r="F71" s="86">
        <f t="shared" si="3"/>
        <v>8.5</v>
      </c>
      <c r="G71" s="87">
        <f t="shared" si="4"/>
        <v>-5.764521866425776</v>
      </c>
      <c r="H71" s="111">
        <f t="shared" si="5"/>
        <v>5.038363360799732</v>
      </c>
      <c r="I71" s="112"/>
      <c r="J71" s="87">
        <f t="shared" si="8"/>
        <v>1.6465114332143098E-06</v>
      </c>
      <c r="K71" s="86">
        <f t="shared" si="6"/>
        <v>0</v>
      </c>
      <c r="L71" s="87">
        <f t="shared" si="7"/>
        <v>-1.41082628735978</v>
      </c>
    </row>
    <row r="72" spans="1:12" ht="12.75">
      <c r="A72" s="87">
        <v>9</v>
      </c>
      <c r="B72" s="86">
        <f t="shared" si="0"/>
        <v>2.781157984340784</v>
      </c>
      <c r="C72" s="86">
        <f t="shared" si="1"/>
        <v>9</v>
      </c>
      <c r="D72" s="86">
        <f t="shared" si="2"/>
        <v>-1.5059090040773415</v>
      </c>
      <c r="E72" s="86"/>
      <c r="F72" s="86">
        <f t="shared" si="3"/>
        <v>9</v>
      </c>
      <c r="G72" s="87">
        <f t="shared" si="4"/>
        <v>-4.188170850380376</v>
      </c>
      <c r="H72" s="111">
        <f t="shared" si="5"/>
        <v>5.038363360799732</v>
      </c>
      <c r="I72" s="112"/>
      <c r="J72" s="87">
        <f t="shared" si="8"/>
        <v>1.6465114332143098E-06</v>
      </c>
      <c r="K72" s="86">
        <f t="shared" si="6"/>
        <v>0</v>
      </c>
      <c r="L72" s="87">
        <f t="shared" si="7"/>
        <v>-1.5059090040773415</v>
      </c>
    </row>
    <row r="73" spans="1:12" ht="12.75">
      <c r="A73" s="87">
        <v>9.5</v>
      </c>
      <c r="B73" s="86">
        <f t="shared" si="0"/>
        <v>1.4079157047546103</v>
      </c>
      <c r="C73" s="86">
        <f t="shared" si="1"/>
        <v>9.5</v>
      </c>
      <c r="D73" s="86">
        <f t="shared" si="2"/>
        <v>-1.5639112586860822</v>
      </c>
      <c r="E73" s="86"/>
      <c r="F73" s="86">
        <f t="shared" si="3"/>
        <v>9.5</v>
      </c>
      <c r="G73" s="87">
        <f t="shared" si="4"/>
        <v>-2.201855221946685</v>
      </c>
      <c r="H73" s="111">
        <f t="shared" si="5"/>
        <v>5.038363360799732</v>
      </c>
      <c r="I73" s="112"/>
      <c r="J73" s="87">
        <f t="shared" si="8"/>
        <v>1.6465114332143098E-06</v>
      </c>
      <c r="K73" s="86">
        <f t="shared" si="6"/>
        <v>0</v>
      </c>
      <c r="L73" s="87">
        <f t="shared" si="7"/>
        <v>-1.5639112586860822</v>
      </c>
    </row>
    <row r="74" spans="1:12" ht="12.75">
      <c r="A74" s="87">
        <v>10</v>
      </c>
      <c r="B74" s="86">
        <f t="shared" si="0"/>
        <v>5.882308137686628E-06</v>
      </c>
      <c r="C74" s="86">
        <f t="shared" si="1"/>
        <v>10</v>
      </c>
      <c r="D74" s="86">
        <f t="shared" si="2"/>
        <v>-1.5834048437721258</v>
      </c>
      <c r="E74" s="86"/>
      <c r="F74" s="86">
        <f t="shared" si="3"/>
        <v>10</v>
      </c>
      <c r="G74" s="87">
        <f t="shared" si="4"/>
        <v>-9.3140751977732E-06</v>
      </c>
      <c r="H74" s="111">
        <f t="shared" si="5"/>
        <v>5.038363360799732</v>
      </c>
      <c r="I74" s="112"/>
      <c r="J74" s="87">
        <f t="shared" si="8"/>
        <v>1.6465114332143098E-06</v>
      </c>
      <c r="K74" s="86">
        <f t="shared" si="6"/>
        <v>0</v>
      </c>
      <c r="L74" s="87">
        <f t="shared" si="7"/>
        <v>-1.5834048437721258</v>
      </c>
    </row>
    <row r="75" spans="1:12" ht="12.75">
      <c r="A75" s="87">
        <v>10.5</v>
      </c>
      <c r="B75" s="86">
        <f t="shared" si="0"/>
        <v>-1.4079040849802236</v>
      </c>
      <c r="C75" s="86">
        <f t="shared" si="1"/>
        <v>10.5</v>
      </c>
      <c r="D75" s="86">
        <f t="shared" si="2"/>
        <v>-1.563909762774464</v>
      </c>
      <c r="E75" s="86"/>
      <c r="F75" s="86">
        <f t="shared" si="3"/>
        <v>10.5</v>
      </c>
      <c r="G75" s="87">
        <f t="shared" si="4"/>
        <v>2.20183494355062</v>
      </c>
      <c r="H75" s="111">
        <f t="shared" si="5"/>
        <v>5.038363360799732</v>
      </c>
      <c r="I75" s="112"/>
      <c r="J75" s="87">
        <f t="shared" si="8"/>
        <v>1.6465114332143098E-06</v>
      </c>
      <c r="K75" s="86">
        <f t="shared" si="6"/>
        <v>0</v>
      </c>
      <c r="L75" s="87">
        <f t="shared" si="7"/>
        <v>-1.563909762774464</v>
      </c>
    </row>
    <row r="76" spans="1:12" ht="12.75">
      <c r="A76" s="87">
        <v>11</v>
      </c>
      <c r="B76" s="86">
        <f t="shared" si="0"/>
        <v>-2.7811467955255758</v>
      </c>
      <c r="C76" s="86">
        <f t="shared" si="1"/>
        <v>11</v>
      </c>
      <c r="D76" s="86">
        <f t="shared" si="2"/>
        <v>-1.5059060490883984</v>
      </c>
      <c r="E76" s="86"/>
      <c r="F76" s="86">
        <f t="shared" si="3"/>
        <v>11</v>
      </c>
      <c r="G76" s="87">
        <f t="shared" si="4"/>
        <v>4.18814578278478</v>
      </c>
      <c r="H76" s="111">
        <f t="shared" si="5"/>
        <v>5.038363360799732</v>
      </c>
      <c r="I76" s="112"/>
      <c r="J76" s="87">
        <f t="shared" si="8"/>
        <v>1.6465114332143098E-06</v>
      </c>
      <c r="K76" s="86">
        <f t="shared" si="6"/>
        <v>0</v>
      </c>
      <c r="L76" s="87">
        <f t="shared" si="7"/>
        <v>-1.5059060490883984</v>
      </c>
    </row>
    <row r="77" spans="1:12" ht="12.75">
      <c r="A77" s="87">
        <v>11.5</v>
      </c>
      <c r="B77" s="86">
        <f t="shared" si="0"/>
        <v>-4.0859084703036</v>
      </c>
      <c r="C77" s="86">
        <f t="shared" si="1"/>
        <v>11.5</v>
      </c>
      <c r="D77" s="86">
        <f t="shared" si="2"/>
        <v>-1.410821946055116</v>
      </c>
      <c r="E77" s="86"/>
      <c r="F77" s="86">
        <f t="shared" si="3"/>
        <v>11.5</v>
      </c>
      <c r="G77" s="87">
        <f t="shared" si="4"/>
        <v>5.764489339476807</v>
      </c>
      <c r="H77" s="111">
        <f t="shared" si="5"/>
        <v>5.038363360799732</v>
      </c>
      <c r="I77" s="112"/>
      <c r="J77" s="87">
        <f t="shared" si="8"/>
        <v>1.6465114332143098E-06</v>
      </c>
      <c r="K77" s="86">
        <f t="shared" si="6"/>
        <v>0</v>
      </c>
      <c r="L77" s="87">
        <f t="shared" si="7"/>
        <v>-1.410821946055116</v>
      </c>
    </row>
    <row r="78" spans="1:12" ht="12.75">
      <c r="A78" s="87">
        <v>12</v>
      </c>
      <c r="B78" s="86">
        <f t="shared" si="0"/>
        <v>-5.2900615599659275</v>
      </c>
      <c r="C78" s="86">
        <f t="shared" si="1"/>
        <v>12</v>
      </c>
      <c r="D78" s="86">
        <f t="shared" si="2"/>
        <v>-1.2809987388851651</v>
      </c>
      <c r="E78" s="86"/>
      <c r="F78" s="86">
        <f t="shared" si="3"/>
        <v>12</v>
      </c>
      <c r="G78" s="87">
        <f t="shared" si="4"/>
        <v>6.776562186941242</v>
      </c>
      <c r="H78" s="111">
        <f t="shared" si="5"/>
        <v>5.038363360799732</v>
      </c>
      <c r="I78" s="112"/>
      <c r="J78" s="87">
        <f t="shared" si="8"/>
        <v>1.6465114332143098E-06</v>
      </c>
      <c r="K78" s="86">
        <f t="shared" si="6"/>
        <v>0</v>
      </c>
      <c r="L78" s="87">
        <f t="shared" si="7"/>
        <v>-1.2809987388851651</v>
      </c>
    </row>
    <row r="79" spans="1:12" ht="12.75">
      <c r="A79" s="87">
        <v>12.5</v>
      </c>
      <c r="B79" s="86">
        <f t="shared" si="0"/>
        <v>-6.363955831401836</v>
      </c>
      <c r="C79" s="86">
        <f t="shared" si="1"/>
        <v>12.5</v>
      </c>
      <c r="D79" s="86">
        <f t="shared" si="2"/>
        <v>-1.1196331044702275</v>
      </c>
      <c r="E79" s="86"/>
      <c r="F79" s="86">
        <f t="shared" si="3"/>
        <v>12.5</v>
      </c>
      <c r="G79" s="87">
        <f t="shared" si="4"/>
        <v>7.125295624223845</v>
      </c>
      <c r="H79" s="111">
        <f t="shared" si="5"/>
        <v>5.038363360799732</v>
      </c>
      <c r="I79" s="112"/>
      <c r="J79" s="87">
        <f t="shared" si="8"/>
        <v>1.6465114332143098E-06</v>
      </c>
      <c r="K79" s="86">
        <f t="shared" si="6"/>
        <v>0</v>
      </c>
      <c r="L79" s="87">
        <f t="shared" si="7"/>
        <v>-1.1196331044702275</v>
      </c>
    </row>
    <row r="80" spans="1:12" ht="12.75">
      <c r="A80" s="87">
        <v>13</v>
      </c>
      <c r="B80" s="86">
        <f t="shared" si="0"/>
        <v>-7.281148454577729</v>
      </c>
      <c r="C80" s="86">
        <f t="shared" si="1"/>
        <v>13</v>
      </c>
      <c r="D80" s="86">
        <f t="shared" si="2"/>
        <v>-0.9306983986215709</v>
      </c>
      <c r="E80" s="86"/>
      <c r="F80" s="86">
        <f t="shared" si="3"/>
        <v>13</v>
      </c>
      <c r="G80" s="87">
        <f t="shared" si="4"/>
        <v>6.7765532068014185</v>
      </c>
      <c r="H80" s="111">
        <f t="shared" si="5"/>
        <v>5.038363360799732</v>
      </c>
      <c r="I80" s="112"/>
      <c r="J80" s="87">
        <f t="shared" si="8"/>
        <v>1.6465114332143098E-06</v>
      </c>
      <c r="K80" s="86">
        <f t="shared" si="6"/>
        <v>0</v>
      </c>
      <c r="L80" s="87">
        <f t="shared" si="7"/>
        <v>-0.9306983986215709</v>
      </c>
    </row>
    <row r="81" spans="1:12" ht="12.75">
      <c r="A81" s="87">
        <v>13.5</v>
      </c>
      <c r="B81" s="86">
        <f t="shared" si="0"/>
        <v>-8.019055112500972</v>
      </c>
      <c r="C81" s="86">
        <f t="shared" si="1"/>
        <v>13.5</v>
      </c>
      <c r="D81" s="86">
        <f t="shared" si="2"/>
        <v>-0.7188468189037831</v>
      </c>
      <c r="E81" s="86"/>
      <c r="F81" s="86">
        <f t="shared" si="3"/>
        <v>13.5</v>
      </c>
      <c r="G81" s="87">
        <f t="shared" si="4"/>
        <v>5.764472258235442</v>
      </c>
      <c r="H81" s="111">
        <f t="shared" si="5"/>
        <v>5.038363360799732</v>
      </c>
      <c r="I81" s="112"/>
      <c r="J81" s="87">
        <f t="shared" si="8"/>
        <v>1.6465114332143098E-06</v>
      </c>
      <c r="K81" s="86">
        <f t="shared" si="6"/>
        <v>0</v>
      </c>
      <c r="L81" s="87">
        <f t="shared" si="7"/>
        <v>-0.7188468189037831</v>
      </c>
    </row>
    <row r="82" spans="1:12" ht="12.75">
      <c r="A82" s="87">
        <v>14</v>
      </c>
      <c r="B82" s="86">
        <f t="shared" si="0"/>
        <v>-8.559506101826345</v>
      </c>
      <c r="C82" s="86">
        <f t="shared" si="1"/>
        <v>14</v>
      </c>
      <c r="D82" s="86">
        <f t="shared" si="2"/>
        <v>-0.4892948521385455</v>
      </c>
      <c r="E82" s="86"/>
      <c r="F82" s="86">
        <f t="shared" si="3"/>
        <v>14</v>
      </c>
      <c r="G82" s="87">
        <f t="shared" si="4"/>
        <v>4.1881222724721</v>
      </c>
      <c r="H82" s="111">
        <f t="shared" si="5"/>
        <v>5.038363360799732</v>
      </c>
      <c r="I82" s="112"/>
      <c r="J82" s="87">
        <f t="shared" si="8"/>
        <v>1.6465114332143098E-06</v>
      </c>
      <c r="K82" s="86">
        <f t="shared" si="6"/>
        <v>0</v>
      </c>
      <c r="L82" s="87">
        <f t="shared" si="7"/>
        <v>-0.4892948521385455</v>
      </c>
    </row>
    <row r="83" spans="1:12" ht="12.75">
      <c r="A83" s="87">
        <v>14.5</v>
      </c>
      <c r="B83" s="86">
        <f t="shared" si="0"/>
        <v>-8.889193731068442</v>
      </c>
      <c r="C83" s="86">
        <f t="shared" si="1"/>
        <v>14.5</v>
      </c>
      <c r="D83" s="86">
        <f t="shared" si="2"/>
        <v>-0.24769482723988906</v>
      </c>
      <c r="E83" s="86"/>
      <c r="F83" s="86">
        <f t="shared" si="3"/>
        <v>14.5</v>
      </c>
      <c r="G83" s="87">
        <f t="shared" si="4"/>
        <v>2.2018073055189027</v>
      </c>
      <c r="H83" s="111">
        <f t="shared" si="5"/>
        <v>5.038363360799732</v>
      </c>
      <c r="I83" s="112"/>
      <c r="J83" s="87">
        <f t="shared" si="8"/>
        <v>1.6465114332143098E-06</v>
      </c>
      <c r="K83" s="86">
        <f t="shared" si="6"/>
        <v>0</v>
      </c>
      <c r="L83" s="87">
        <f t="shared" si="7"/>
        <v>-0.24769482723988906</v>
      </c>
    </row>
    <row r="84" spans="1:12" ht="12.75">
      <c r="A84" s="87">
        <v>15</v>
      </c>
      <c r="B84" s="86">
        <f t="shared" si="0"/>
        <v>-8.999999999995675</v>
      </c>
      <c r="C84" s="86">
        <f t="shared" si="1"/>
        <v>15</v>
      </c>
      <c r="D84" s="86">
        <f t="shared" si="2"/>
        <v>4.263824886187551E-06</v>
      </c>
      <c r="E84" s="86"/>
      <c r="F84" s="86">
        <f t="shared" si="3"/>
        <v>15</v>
      </c>
      <c r="G84" s="87">
        <f t="shared" si="4"/>
        <v>-3.8374423975669516E-05</v>
      </c>
      <c r="H84" s="111">
        <f t="shared" si="5"/>
        <v>5.038363360799732</v>
      </c>
      <c r="I84" s="112"/>
      <c r="J84" s="87">
        <f t="shared" si="8"/>
        <v>1.6465114332143098E-06</v>
      </c>
      <c r="K84" s="86">
        <f t="shared" si="6"/>
        <v>0</v>
      </c>
      <c r="L84" s="87">
        <f t="shared" si="7"/>
        <v>4.263824886187551E-06</v>
      </c>
    </row>
    <row r="85" spans="1:12" ht="12.75">
      <c r="A85" s="87">
        <v>15.5</v>
      </c>
      <c r="B85" s="86">
        <f t="shared" si="0"/>
        <v>-8.889196491655055</v>
      </c>
      <c r="C85" s="86">
        <f t="shared" si="1"/>
        <v>15.5</v>
      </c>
      <c r="D85" s="86">
        <f t="shared" si="2"/>
        <v>0.2477032499001855</v>
      </c>
      <c r="E85" s="86"/>
      <c r="F85" s="86">
        <f t="shared" si="3"/>
        <v>15.5</v>
      </c>
      <c r="G85" s="87">
        <f t="shared" si="4"/>
        <v>-2.201882859984284</v>
      </c>
      <c r="H85" s="111">
        <f t="shared" si="5"/>
        <v>5.038363360799732</v>
      </c>
      <c r="I85" s="112"/>
      <c r="J85" s="87">
        <f t="shared" si="8"/>
        <v>1.6465114332143098E-06</v>
      </c>
      <c r="K85" s="86">
        <f t="shared" si="6"/>
        <v>0</v>
      </c>
      <c r="L85" s="87">
        <f t="shared" si="7"/>
        <v>0.2477032499001855</v>
      </c>
    </row>
    <row r="86" spans="1:12" ht="12.75">
      <c r="A86" s="87">
        <v>16</v>
      </c>
      <c r="B86" s="86">
        <f t="shared" si="0"/>
        <v>-8.559511555024793</v>
      </c>
      <c r="C86" s="86">
        <f t="shared" si="1"/>
        <v>16</v>
      </c>
      <c r="D86" s="86">
        <f t="shared" si="2"/>
        <v>0.4893029624156024</v>
      </c>
      <c r="E86" s="86"/>
      <c r="F86" s="86">
        <f t="shared" si="3"/>
        <v>16</v>
      </c>
      <c r="G86" s="87">
        <f t="shared" si="4"/>
        <v>-4.188194360704211</v>
      </c>
      <c r="H86" s="111">
        <f t="shared" si="5"/>
        <v>5.038363360799732</v>
      </c>
      <c r="I86" s="112"/>
      <c r="J86" s="87">
        <f t="shared" si="8"/>
        <v>1.6465114332143098E-06</v>
      </c>
      <c r="K86" s="86">
        <f t="shared" si="6"/>
        <v>0</v>
      </c>
      <c r="L86" s="87">
        <f t="shared" si="7"/>
        <v>0.4893029624156024</v>
      </c>
    </row>
    <row r="87" spans="1:12" ht="12.75">
      <c r="A87" s="87">
        <v>16.5</v>
      </c>
      <c r="B87" s="86">
        <f t="shared" si="0"/>
        <v>-8.019063124035467</v>
      </c>
      <c r="C87" s="86">
        <f t="shared" si="1"/>
        <v>16.5</v>
      </c>
      <c r="D87" s="86">
        <f t="shared" si="2"/>
        <v>0.7188544170957458</v>
      </c>
      <c r="E87" s="86"/>
      <c r="F87" s="86">
        <f t="shared" si="3"/>
        <v>16.5</v>
      </c>
      <c r="G87" s="87">
        <f t="shared" si="4"/>
        <v>-5.764538947682507</v>
      </c>
      <c r="H87" s="111">
        <f t="shared" si="5"/>
        <v>5.038363360799732</v>
      </c>
      <c r="I87" s="112"/>
      <c r="J87" s="87">
        <f t="shared" si="8"/>
        <v>1.6465114332143098E-06</v>
      </c>
      <c r="K87" s="86">
        <f t="shared" si="6"/>
        <v>0</v>
      </c>
      <c r="L87" s="87">
        <f t="shared" si="7"/>
        <v>0.7188544170957458</v>
      </c>
    </row>
    <row r="88" spans="1:12" ht="12.75">
      <c r="A88" s="87">
        <v>17</v>
      </c>
      <c r="B88" s="86">
        <f t="shared" si="0"/>
        <v>-7.281158827177786</v>
      </c>
      <c r="C88" s="86">
        <f t="shared" si="1"/>
        <v>17</v>
      </c>
      <c r="D88" s="86">
        <f t="shared" si="2"/>
        <v>0.9307052976358141</v>
      </c>
      <c r="E88" s="86"/>
      <c r="F88" s="86">
        <f t="shared" si="3"/>
        <v>17</v>
      </c>
      <c r="G88" s="87">
        <f t="shared" si="4"/>
        <v>-6.776613093382137</v>
      </c>
      <c r="H88" s="111">
        <f t="shared" si="5"/>
        <v>5.038363360799732</v>
      </c>
      <c r="I88" s="112"/>
      <c r="J88" s="87">
        <f t="shared" si="8"/>
        <v>1.6465114332143098E-06</v>
      </c>
      <c r="K88" s="86">
        <f t="shared" si="6"/>
        <v>0</v>
      </c>
      <c r="L88" s="87">
        <f t="shared" si="7"/>
        <v>0.9307052976358141</v>
      </c>
    </row>
    <row r="89" spans="1:12" ht="12.75">
      <c r="A89" s="87">
        <v>17.5</v>
      </c>
      <c r="B89" s="86">
        <f t="shared" si="0"/>
        <v>-6.363968309659723</v>
      </c>
      <c r="C89" s="86">
        <f t="shared" si="1"/>
        <v>17.5</v>
      </c>
      <c r="D89" s="86">
        <f t="shared" si="2"/>
        <v>1.1196391344301944</v>
      </c>
      <c r="E89" s="86"/>
      <c r="F89" s="86">
        <f t="shared" si="3"/>
        <v>17.5</v>
      </c>
      <c r="G89" s="87">
        <f t="shared" si="4"/>
        <v>-7.125347969768599</v>
      </c>
      <c r="H89" s="111">
        <f t="shared" si="5"/>
        <v>5.038363360799732</v>
      </c>
      <c r="I89" s="112"/>
      <c r="J89" s="87">
        <f t="shared" si="8"/>
        <v>1.6465114332143098E-06</v>
      </c>
      <c r="K89" s="86">
        <f t="shared" si="6"/>
        <v>0</v>
      </c>
      <c r="L89" s="87">
        <f t="shared" si="7"/>
        <v>1.1196391344301944</v>
      </c>
    </row>
    <row r="90" spans="1:12" ht="12.75">
      <c r="A90" s="87">
        <v>18</v>
      </c>
      <c r="B90" s="86">
        <f t="shared" si="0"/>
        <v>-5.290075836625649</v>
      </c>
      <c r="C90" s="86">
        <f t="shared" si="1"/>
        <v>18</v>
      </c>
      <c r="D90" s="86">
        <f t="shared" si="2"/>
        <v>1.2810037513132908</v>
      </c>
      <c r="E90" s="86"/>
      <c r="F90" s="86">
        <f t="shared" si="3"/>
        <v>18</v>
      </c>
      <c r="G90" s="87">
        <f t="shared" si="4"/>
        <v>-6.776606991449251</v>
      </c>
      <c r="H90" s="111">
        <f t="shared" si="5"/>
        <v>5.038363360799732</v>
      </c>
      <c r="I90" s="112"/>
      <c r="J90" s="87">
        <f t="shared" si="8"/>
        <v>1.6465114332143098E-06</v>
      </c>
      <c r="K90" s="86">
        <f t="shared" si="6"/>
        <v>0</v>
      </c>
      <c r="L90" s="87">
        <f t="shared" si="7"/>
        <v>1.2810037513132908</v>
      </c>
    </row>
    <row r="91" spans="1:12" ht="12.75">
      <c r="A91" s="87">
        <v>18.5</v>
      </c>
      <c r="B91" s="86">
        <f t="shared" si="0"/>
        <v>-4.085924193826552</v>
      </c>
      <c r="C91" s="86">
        <f t="shared" si="1"/>
        <v>18.5</v>
      </c>
      <c r="D91" s="86">
        <f t="shared" si="2"/>
        <v>1.4108258175288364</v>
      </c>
      <c r="E91" s="86"/>
      <c r="F91" s="86">
        <f t="shared" si="3"/>
        <v>18.5</v>
      </c>
      <c r="G91" s="87">
        <f t="shared" si="4"/>
        <v>-5.764527341116197</v>
      </c>
      <c r="H91" s="111">
        <f t="shared" si="5"/>
        <v>5.038363360799732</v>
      </c>
      <c r="I91" s="112"/>
      <c r="J91" s="87">
        <f t="shared" si="8"/>
        <v>1.6465114332143098E-06</v>
      </c>
      <c r="K91" s="86">
        <f t="shared" si="6"/>
        <v>0</v>
      </c>
      <c r="L91" s="87">
        <f t="shared" si="7"/>
        <v>1.4108258175288364</v>
      </c>
    </row>
    <row r="92" spans="1:12" ht="12.75">
      <c r="A92" s="87">
        <v>19</v>
      </c>
      <c r="B92" s="86">
        <f t="shared" si="0"/>
        <v>-2.781163578746602</v>
      </c>
      <c r="C92" s="86">
        <f t="shared" si="1"/>
        <v>19</v>
      </c>
      <c r="D92" s="86">
        <f t="shared" si="2"/>
        <v>1.5059086842792209</v>
      </c>
      <c r="E92" s="86"/>
      <c r="F92" s="86">
        <f t="shared" si="3"/>
        <v>19</v>
      </c>
      <c r="G92" s="87">
        <f t="shared" si="4"/>
        <v>-4.1881783856355845</v>
      </c>
      <c r="H92" s="111">
        <f t="shared" si="5"/>
        <v>5.038363360799732</v>
      </c>
      <c r="I92" s="112"/>
      <c r="J92" s="87">
        <f t="shared" si="8"/>
        <v>1.6465114332143098E-06</v>
      </c>
      <c r="K92" s="86">
        <f t="shared" si="6"/>
        <v>0</v>
      </c>
      <c r="L92" s="87">
        <f t="shared" si="7"/>
        <v>1.5059086842792209</v>
      </c>
    </row>
    <row r="93" spans="1:12" ht="12.75">
      <c r="A93" s="87">
        <v>19.5</v>
      </c>
      <c r="B93" s="86">
        <f t="shared" si="0"/>
        <v>-1.4079215146409056</v>
      </c>
      <c r="C93" s="86">
        <f t="shared" si="1"/>
        <v>19.5</v>
      </c>
      <c r="D93" s="86">
        <f t="shared" si="2"/>
        <v>1.5639110967952714</v>
      </c>
      <c r="E93" s="86"/>
      <c r="F93" s="86">
        <f t="shared" si="3"/>
        <v>19.5</v>
      </c>
      <c r="G93" s="87">
        <f t="shared" si="4"/>
        <v>-2.2018640801637184</v>
      </c>
      <c r="H93" s="111">
        <f t="shared" si="5"/>
        <v>5.038363360799732</v>
      </c>
      <c r="I93" s="112"/>
      <c r="J93" s="87">
        <f t="shared" si="8"/>
        <v>1.6465114332143098E-06</v>
      </c>
      <c r="K93" s="86">
        <f t="shared" si="6"/>
        <v>0</v>
      </c>
      <c r="L93" s="87">
        <f t="shared" si="7"/>
        <v>1.5639110967952714</v>
      </c>
    </row>
    <row r="94" spans="1:12" ht="12.75">
      <c r="A94" s="87">
        <v>20</v>
      </c>
      <c r="B94" s="86">
        <f t="shared" si="0"/>
        <v>-1.1764616275370743E-05</v>
      </c>
      <c r="C94" s="86">
        <f t="shared" si="1"/>
        <v>20</v>
      </c>
      <c r="D94" s="86">
        <f t="shared" si="2"/>
        <v>1.5834048437749124</v>
      </c>
      <c r="E94" s="86"/>
      <c r="F94" s="86">
        <f t="shared" si="3"/>
        <v>20</v>
      </c>
      <c r="G94" s="87">
        <f t="shared" si="4"/>
        <v>-1.8628150395575204E-05</v>
      </c>
      <c r="H94" s="111">
        <f t="shared" si="5"/>
        <v>5.038363360799732</v>
      </c>
      <c r="I94" s="112"/>
      <c r="J94" s="87">
        <f t="shared" si="8"/>
        <v>1.6465114332143098E-06</v>
      </c>
      <c r="K94" s="86">
        <f t="shared" si="6"/>
        <v>0</v>
      </c>
      <c r="L94" s="87">
        <f t="shared" si="7"/>
        <v>1.5834048437749124</v>
      </c>
    </row>
    <row r="95" spans="1:12" ht="12.75">
      <c r="A95" s="87">
        <v>20.5</v>
      </c>
      <c r="B95" s="86">
        <f t="shared" si="0"/>
        <v>1.4078982750921318</v>
      </c>
      <c r="C95" s="86">
        <f t="shared" si="1"/>
        <v>20.5</v>
      </c>
      <c r="D95" s="86">
        <f t="shared" si="2"/>
        <v>1.56390992467078</v>
      </c>
      <c r="E95" s="86"/>
      <c r="F95" s="86">
        <f t="shared" si="3"/>
        <v>20.5</v>
      </c>
      <c r="G95" s="87">
        <f t="shared" si="4"/>
        <v>2.201826085343457</v>
      </c>
      <c r="H95" s="111">
        <f t="shared" si="5"/>
        <v>5.038363360799732</v>
      </c>
      <c r="I95" s="112"/>
      <c r="J95" s="87">
        <f t="shared" si="8"/>
        <v>1.6465114332143098E-06</v>
      </c>
      <c r="K95" s="86">
        <f t="shared" si="6"/>
        <v>0</v>
      </c>
      <c r="L95" s="87">
        <f t="shared" si="7"/>
        <v>1.56390992467078</v>
      </c>
    </row>
    <row r="96" spans="1:12" ht="12.75">
      <c r="A96" s="87">
        <v>21</v>
      </c>
      <c r="B96" s="86">
        <f t="shared" si="0"/>
        <v>2.781141201116186</v>
      </c>
      <c r="C96" s="86">
        <f t="shared" si="1"/>
        <v>21</v>
      </c>
      <c r="D96" s="86">
        <f t="shared" si="2"/>
        <v>1.5059063688918208</v>
      </c>
      <c r="E96" s="86"/>
      <c r="F96" s="86">
        <f t="shared" si="3"/>
        <v>21</v>
      </c>
      <c r="G96" s="87">
        <f t="shared" si="4"/>
        <v>4.188138247548313</v>
      </c>
      <c r="H96" s="111">
        <f t="shared" si="5"/>
        <v>5.038363360799732</v>
      </c>
      <c r="I96" s="112"/>
      <c r="J96" s="87">
        <f t="shared" si="8"/>
        <v>1.6465114332143098E-06</v>
      </c>
      <c r="K96" s="86">
        <f t="shared" si="6"/>
        <v>0</v>
      </c>
      <c r="L96" s="87">
        <f t="shared" si="7"/>
        <v>1.5059063688918208</v>
      </c>
    </row>
    <row r="97" spans="1:12" ht="12.75">
      <c r="A97" s="87">
        <v>21.5</v>
      </c>
      <c r="B97" s="86">
        <f t="shared" si="0"/>
        <v>4.085903229125792</v>
      </c>
      <c r="C97" s="86">
        <f t="shared" si="1"/>
        <v>21.5</v>
      </c>
      <c r="D97" s="86">
        <f t="shared" si="2"/>
        <v>1.4108224158910259</v>
      </c>
      <c r="E97" s="86"/>
      <c r="F97" s="86">
        <f t="shared" si="3"/>
        <v>21.5</v>
      </c>
      <c r="G97" s="87">
        <f t="shared" si="4"/>
        <v>5.764483864812194</v>
      </c>
      <c r="H97" s="111">
        <f t="shared" si="5"/>
        <v>5.038363360799732</v>
      </c>
      <c r="I97" s="112"/>
      <c r="J97" s="87">
        <f t="shared" si="8"/>
        <v>1.6465114332143098E-06</v>
      </c>
      <c r="K97" s="86">
        <f t="shared" si="6"/>
        <v>0</v>
      </c>
      <c r="L97" s="87">
        <f t="shared" si="7"/>
        <v>1.4108224158910259</v>
      </c>
    </row>
    <row r="98" spans="1:12" ht="12.75">
      <c r="A98" s="87">
        <v>22</v>
      </c>
      <c r="B98" s="86">
        <f t="shared" si="0"/>
        <v>5.290056801074844</v>
      </c>
      <c r="C98" s="86">
        <f t="shared" si="1"/>
        <v>22</v>
      </c>
      <c r="D98" s="86">
        <f t="shared" si="2"/>
        <v>1.2809993471846481</v>
      </c>
      <c r="E98" s="86"/>
      <c r="F98" s="86">
        <f t="shared" si="3"/>
        <v>22</v>
      </c>
      <c r="G98" s="87">
        <f t="shared" si="4"/>
        <v>6.776559308746583</v>
      </c>
      <c r="H98" s="111">
        <f t="shared" si="5"/>
        <v>5.038363360799732</v>
      </c>
      <c r="I98" s="112"/>
      <c r="J98" s="87">
        <f t="shared" si="8"/>
        <v>1.6465114332143098E-06</v>
      </c>
      <c r="K98" s="86">
        <f t="shared" si="6"/>
        <v>0</v>
      </c>
      <c r="L98" s="87">
        <f t="shared" si="7"/>
        <v>1.2809993471846481</v>
      </c>
    </row>
    <row r="99" spans="1:12" ht="12.75">
      <c r="A99" s="87">
        <v>22.5</v>
      </c>
      <c r="B99" s="86">
        <f t="shared" si="0"/>
        <v>6.363951671977105</v>
      </c>
      <c r="C99" s="86">
        <f t="shared" si="1"/>
        <v>22.5</v>
      </c>
      <c r="D99" s="86">
        <f t="shared" si="2"/>
        <v>1.1196338362549387</v>
      </c>
      <c r="E99" s="86"/>
      <c r="F99" s="86">
        <f t="shared" si="3"/>
        <v>22.5</v>
      </c>
      <c r="G99" s="87">
        <f t="shared" si="4"/>
        <v>7.125295624236758</v>
      </c>
      <c r="H99" s="111">
        <f t="shared" si="5"/>
        <v>5.038363360799732</v>
      </c>
      <c r="I99" s="112"/>
      <c r="J99" s="87">
        <f t="shared" si="8"/>
        <v>1.6465114332143098E-06</v>
      </c>
      <c r="K99" s="86">
        <f t="shared" si="6"/>
        <v>0</v>
      </c>
      <c r="L99" s="87">
        <f t="shared" si="7"/>
        <v>1.1196338362549387</v>
      </c>
    </row>
    <row r="100" spans="1:12" ht="12.75">
      <c r="A100" s="87">
        <v>23</v>
      </c>
      <c r="B100" s="86">
        <f t="shared" si="0"/>
        <v>7.2811449970381625</v>
      </c>
      <c r="C100" s="86">
        <f t="shared" si="1"/>
        <v>23</v>
      </c>
      <c r="D100" s="86">
        <f t="shared" si="2"/>
        <v>0.9306992358725464</v>
      </c>
      <c r="E100" s="86"/>
      <c r="F100" s="86">
        <f t="shared" si="3"/>
        <v>23</v>
      </c>
      <c r="G100" s="87">
        <f t="shared" si="4"/>
        <v>6.776556085020633</v>
      </c>
      <c r="H100" s="111">
        <f t="shared" si="5"/>
        <v>5.038363360799732</v>
      </c>
      <c r="I100" s="112"/>
      <c r="J100" s="87">
        <f t="shared" si="8"/>
        <v>1.6465114332143098E-06</v>
      </c>
      <c r="K100" s="86">
        <f t="shared" si="6"/>
        <v>0</v>
      </c>
      <c r="L100" s="87">
        <f t="shared" si="7"/>
        <v>0.9306992358725464</v>
      </c>
    </row>
    <row r="101" spans="1:12" ht="12.75">
      <c r="A101" s="87">
        <v>23.5</v>
      </c>
      <c r="B101" s="86">
        <f t="shared" si="0"/>
        <v>8.019052441982627</v>
      </c>
      <c r="C101" s="86">
        <f t="shared" si="1"/>
        <v>23.5</v>
      </c>
      <c r="D101" s="86">
        <f t="shared" si="2"/>
        <v>0.7188477410051373</v>
      </c>
      <c r="E101" s="86"/>
      <c r="F101" s="86">
        <f t="shared" si="3"/>
        <v>23.5</v>
      </c>
      <c r="G101" s="87">
        <f t="shared" si="4"/>
        <v>5.764477732920941</v>
      </c>
      <c r="H101" s="111">
        <f t="shared" si="5"/>
        <v>5.038363360799732</v>
      </c>
      <c r="I101" s="112"/>
      <c r="J101" s="87">
        <f t="shared" si="8"/>
        <v>1.6465114332143098E-06</v>
      </c>
      <c r="K101" s="86">
        <f t="shared" si="6"/>
        <v>0</v>
      </c>
      <c r="L101" s="87">
        <f t="shared" si="7"/>
        <v>0.7188477410051373</v>
      </c>
    </row>
    <row r="102" spans="1:12" ht="12.75">
      <c r="A102" s="87">
        <v>24</v>
      </c>
      <c r="B102" s="86">
        <f t="shared" si="0"/>
        <v>8.559504284086215</v>
      </c>
      <c r="C102" s="86">
        <f t="shared" si="1"/>
        <v>24</v>
      </c>
      <c r="D102" s="86">
        <f t="shared" si="2"/>
        <v>0.48929583638509216</v>
      </c>
      <c r="E102" s="86"/>
      <c r="F102" s="86">
        <f t="shared" si="3"/>
        <v>24</v>
      </c>
      <c r="G102" s="87">
        <f t="shared" si="4"/>
        <v>4.188129807723744</v>
      </c>
      <c r="H102" s="111">
        <f t="shared" si="5"/>
        <v>5.038363360799732</v>
      </c>
      <c r="I102" s="112"/>
      <c r="J102" s="87">
        <f t="shared" si="8"/>
        <v>1.6465114332143098E-06</v>
      </c>
      <c r="K102" s="86">
        <f t="shared" si="6"/>
        <v>0</v>
      </c>
      <c r="L102" s="87">
        <f t="shared" si="7"/>
        <v>0.48929583638509216</v>
      </c>
    </row>
    <row r="103" spans="1:12" ht="12.75">
      <c r="A103" s="87">
        <v>24.5</v>
      </c>
      <c r="B103" s="86">
        <f t="shared" si="0"/>
        <v>8.88919281086531</v>
      </c>
      <c r="C103" s="86">
        <f t="shared" si="1"/>
        <v>24.5</v>
      </c>
      <c r="D103" s="86">
        <f t="shared" si="2"/>
        <v>0.2476958493962206</v>
      </c>
      <c r="E103" s="86"/>
      <c r="F103" s="86">
        <f t="shared" si="3"/>
        <v>24.5</v>
      </c>
      <c r="G103" s="87">
        <f t="shared" si="4"/>
        <v>2.201816163734061</v>
      </c>
      <c r="H103" s="111">
        <f t="shared" si="5"/>
        <v>5.038363360799732</v>
      </c>
      <c r="I103" s="112"/>
      <c r="J103" s="87">
        <f t="shared" si="8"/>
        <v>1.6465114332143098E-06</v>
      </c>
      <c r="K103" s="86">
        <f t="shared" si="6"/>
        <v>0</v>
      </c>
      <c r="L103" s="87">
        <f t="shared" si="7"/>
        <v>0.2476958493962206</v>
      </c>
    </row>
    <row r="104" spans="1:12" ht="12.75">
      <c r="A104" s="87">
        <v>25</v>
      </c>
      <c r="B104" s="86">
        <f t="shared" si="0"/>
        <v>8.999999999987985</v>
      </c>
      <c r="C104" s="86">
        <f t="shared" si="1"/>
        <v>25</v>
      </c>
      <c r="D104" s="86">
        <f t="shared" si="2"/>
        <v>-3.228927641988653E-06</v>
      </c>
      <c r="E104" s="86"/>
      <c r="F104" s="86">
        <f t="shared" si="3"/>
        <v>25</v>
      </c>
      <c r="G104" s="87">
        <f t="shared" si="4"/>
        <v>-2.906034877785908E-05</v>
      </c>
      <c r="H104" s="111">
        <f t="shared" si="5"/>
        <v>5.038363360799732</v>
      </c>
      <c r="I104" s="112"/>
      <c r="J104" s="87">
        <f t="shared" si="8"/>
        <v>1.6465114332143098E-06</v>
      </c>
      <c r="K104" s="86">
        <f t="shared" si="6"/>
        <v>0</v>
      </c>
      <c r="L104" s="87">
        <f t="shared" si="7"/>
        <v>-3.228927641988653E-06</v>
      </c>
    </row>
    <row r="105" spans="1:12" ht="12.75">
      <c r="A105" s="87">
        <v>25.5</v>
      </c>
      <c r="B105" s="86">
        <f t="shared" si="0"/>
        <v>8.889197411842998</v>
      </c>
      <c r="C105" s="86">
        <f t="shared" si="1"/>
        <v>25.5</v>
      </c>
      <c r="D105" s="86">
        <f t="shared" si="2"/>
        <v>-0.24770222774462006</v>
      </c>
      <c r="E105" s="86"/>
      <c r="F105" s="86">
        <f t="shared" si="3"/>
        <v>25.5</v>
      </c>
      <c r="G105" s="87">
        <f t="shared" si="4"/>
        <v>-2.2018740017752214</v>
      </c>
      <c r="H105" s="111">
        <f t="shared" si="5"/>
        <v>5.038363360799732</v>
      </c>
      <c r="I105" s="112"/>
      <c r="J105" s="87">
        <f t="shared" si="8"/>
        <v>1.6465114332143098E-06</v>
      </c>
      <c r="K105" s="86">
        <f t="shared" si="6"/>
        <v>0</v>
      </c>
      <c r="L105" s="87">
        <f t="shared" si="7"/>
        <v>-0.24770222774462006</v>
      </c>
    </row>
    <row r="106" spans="1:12" ht="12.75">
      <c r="A106" s="87">
        <v>26</v>
      </c>
      <c r="B106" s="86">
        <f t="shared" si="0"/>
        <v>8.559513372750297</v>
      </c>
      <c r="C106" s="86">
        <f t="shared" si="1"/>
        <v>26</v>
      </c>
      <c r="D106" s="86">
        <f t="shared" si="2"/>
        <v>-0.48930197817056903</v>
      </c>
      <c r="E106" s="86"/>
      <c r="F106" s="86">
        <f t="shared" si="3"/>
        <v>26</v>
      </c>
      <c r="G106" s="87">
        <f t="shared" si="4"/>
        <v>-4.188186825464159</v>
      </c>
      <c r="H106" s="111">
        <f t="shared" si="5"/>
        <v>5.038363360799732</v>
      </c>
      <c r="I106" s="112"/>
      <c r="J106" s="87">
        <f t="shared" si="8"/>
        <v>1.6465114332143098E-06</v>
      </c>
      <c r="K106" s="86">
        <f t="shared" si="6"/>
        <v>0</v>
      </c>
      <c r="L106" s="87">
        <f t="shared" si="7"/>
        <v>-0.48930197817056903</v>
      </c>
    </row>
    <row r="107" spans="1:12" ht="12.75">
      <c r="A107" s="87">
        <v>26.5</v>
      </c>
      <c r="B107" s="86">
        <f t="shared" si="0"/>
        <v>8.019065794540113</v>
      </c>
      <c r="C107" s="86">
        <f t="shared" si="1"/>
        <v>26.5</v>
      </c>
      <c r="D107" s="86">
        <f t="shared" si="2"/>
        <v>-0.718853494996615</v>
      </c>
      <c r="E107" s="86"/>
      <c r="F107" s="86">
        <f t="shared" si="3"/>
        <v>26.5</v>
      </c>
      <c r="G107" s="87">
        <f t="shared" si="4"/>
        <v>-5.764533473012968</v>
      </c>
      <c r="H107" s="111">
        <f t="shared" si="5"/>
        <v>5.038363360799732</v>
      </c>
      <c r="I107" s="112"/>
      <c r="J107" s="87">
        <f t="shared" si="8"/>
        <v>1.6465114332143098E-06</v>
      </c>
      <c r="K107" s="86">
        <f t="shared" si="6"/>
        <v>0</v>
      </c>
      <c r="L107" s="87">
        <f t="shared" si="7"/>
        <v>-0.718853494996615</v>
      </c>
    </row>
    <row r="108" spans="1:12" ht="12.75">
      <c r="A108" s="87">
        <v>27</v>
      </c>
      <c r="B108" s="86">
        <f t="shared" si="0"/>
        <v>7.281162284704921</v>
      </c>
      <c r="C108" s="86">
        <f t="shared" si="1"/>
        <v>27</v>
      </c>
      <c r="D108" s="86">
        <f t="shared" si="2"/>
        <v>-0.9307044603877147</v>
      </c>
      <c r="E108" s="86"/>
      <c r="F108" s="86">
        <f t="shared" si="3"/>
        <v>27</v>
      </c>
      <c r="G108" s="87">
        <f t="shared" si="4"/>
        <v>-6.776610215181673</v>
      </c>
      <c r="H108" s="111">
        <f t="shared" si="5"/>
        <v>5.038363360799732</v>
      </c>
      <c r="I108" s="112"/>
      <c r="J108" s="87">
        <f t="shared" si="8"/>
        <v>1.6465114332143098E-06</v>
      </c>
      <c r="K108" s="86">
        <f t="shared" si="6"/>
        <v>0</v>
      </c>
      <c r="L108" s="87">
        <f t="shared" si="7"/>
        <v>-0.9307044603877147</v>
      </c>
    </row>
    <row r="109" spans="1:12" ht="12.75">
      <c r="A109" s="87">
        <v>27.5</v>
      </c>
      <c r="B109" s="86">
        <f t="shared" si="0"/>
        <v>6.363972469073572</v>
      </c>
      <c r="C109" s="86">
        <f t="shared" si="1"/>
        <v>27.5</v>
      </c>
      <c r="D109" s="86">
        <f t="shared" si="2"/>
        <v>-1.119638402648948</v>
      </c>
      <c r="E109" s="86"/>
      <c r="F109" s="86">
        <f t="shared" si="3"/>
        <v>27.5</v>
      </c>
      <c r="G109" s="87">
        <f t="shared" si="4"/>
        <v>-7.125347969775417</v>
      </c>
      <c r="H109" s="111">
        <f t="shared" si="5"/>
        <v>5.038363360799732</v>
      </c>
      <c r="I109" s="112"/>
      <c r="J109" s="87">
        <f t="shared" si="8"/>
        <v>1.6465114332143098E-06</v>
      </c>
      <c r="K109" s="86">
        <f t="shared" si="6"/>
        <v>0</v>
      </c>
      <c r="L109" s="87">
        <f t="shared" si="7"/>
        <v>-1.119638402648948</v>
      </c>
    </row>
    <row r="110" spans="1:12" ht="12.75">
      <c r="A110" s="87">
        <v>28</v>
      </c>
      <c r="B110" s="86">
        <f t="shared" si="0"/>
        <v>5.2900805955077015</v>
      </c>
      <c r="C110" s="86">
        <f t="shared" si="1"/>
        <v>28</v>
      </c>
      <c r="D110" s="86">
        <f t="shared" si="2"/>
        <v>-1.2810031430177697</v>
      </c>
      <c r="E110" s="86"/>
      <c r="F110" s="86">
        <f t="shared" si="3"/>
        <v>28</v>
      </c>
      <c r="G110" s="87">
        <f t="shared" si="4"/>
        <v>-6.776609869662681</v>
      </c>
      <c r="H110" s="111">
        <f t="shared" si="5"/>
        <v>5.038363360799732</v>
      </c>
      <c r="I110" s="112"/>
      <c r="J110" s="87">
        <f t="shared" si="8"/>
        <v>1.6465114332143098E-06</v>
      </c>
      <c r="K110" s="86">
        <f t="shared" si="6"/>
        <v>0</v>
      </c>
      <c r="L110" s="87">
        <f t="shared" si="7"/>
        <v>-1.2810031430177697</v>
      </c>
    </row>
    <row r="111" spans="1:12" ht="12.75">
      <c r="A111" s="87">
        <v>28.5</v>
      </c>
      <c r="B111" s="86">
        <f t="shared" si="0"/>
        <v>4.085929434997371</v>
      </c>
      <c r="C111" s="86">
        <f t="shared" si="1"/>
        <v>28.5</v>
      </c>
      <c r="D111" s="86">
        <f t="shared" si="2"/>
        <v>-1.410825347697291</v>
      </c>
      <c r="E111" s="86"/>
      <c r="F111" s="86">
        <f t="shared" si="3"/>
        <v>28.5</v>
      </c>
      <c r="G111" s="87">
        <f t="shared" si="4"/>
        <v>-5.764532815796761</v>
      </c>
      <c r="H111" s="111">
        <f t="shared" si="5"/>
        <v>5.038363360799732</v>
      </c>
      <c r="I111" s="112"/>
      <c r="J111" s="87">
        <f t="shared" si="8"/>
        <v>1.6465114332143098E-06</v>
      </c>
      <c r="K111" s="86">
        <f t="shared" si="6"/>
        <v>0</v>
      </c>
      <c r="L111" s="87">
        <f t="shared" si="7"/>
        <v>-1.410825347697291</v>
      </c>
    </row>
    <row r="112" spans="1:12" ht="12.75">
      <c r="A112" s="87">
        <v>29</v>
      </c>
      <c r="B112" s="86">
        <f t="shared" si="0"/>
        <v>2.781169173151251</v>
      </c>
      <c r="C112" s="86">
        <f t="shared" si="1"/>
        <v>29</v>
      </c>
      <c r="D112" s="86">
        <f t="shared" si="2"/>
        <v>-1.5059083644804554</v>
      </c>
      <c r="E112" s="86"/>
      <c r="F112" s="86">
        <f t="shared" si="3"/>
        <v>29</v>
      </c>
      <c r="G112" s="87">
        <f t="shared" si="4"/>
        <v>-4.188185920883661</v>
      </c>
      <c r="H112" s="111">
        <f t="shared" si="5"/>
        <v>5.038363360799732</v>
      </c>
      <c r="I112" s="112"/>
      <c r="J112" s="87">
        <f t="shared" si="8"/>
        <v>1.6465114332143098E-06</v>
      </c>
      <c r="K112" s="86">
        <f t="shared" si="6"/>
        <v>0</v>
      </c>
      <c r="L112" s="87">
        <f t="shared" si="7"/>
        <v>-1.5059083644804554</v>
      </c>
    </row>
    <row r="113" spans="1:12" ht="12.75">
      <c r="A113" s="87">
        <v>29.5</v>
      </c>
      <c r="B113" s="86">
        <f t="shared" si="0"/>
        <v>1.4079273245265957</v>
      </c>
      <c r="C113" s="86">
        <f t="shared" si="1"/>
        <v>29.5</v>
      </c>
      <c r="D113" s="86">
        <f t="shared" si="2"/>
        <v>-1.5639109349037925</v>
      </c>
      <c r="E113" s="86"/>
      <c r="F113" s="86">
        <f t="shared" si="3"/>
        <v>29.5</v>
      </c>
      <c r="G113" s="87">
        <f t="shared" si="4"/>
        <v>-2.2018729383769835</v>
      </c>
      <c r="H113" s="111">
        <f t="shared" si="5"/>
        <v>5.038363360799732</v>
      </c>
      <c r="I113" s="112"/>
      <c r="J113" s="87">
        <f t="shared" si="8"/>
        <v>1.6465114332143098E-06</v>
      </c>
      <c r="K113" s="86">
        <f t="shared" si="6"/>
        <v>0</v>
      </c>
      <c r="L113" s="87">
        <f t="shared" si="7"/>
        <v>-1.5639109349037925</v>
      </c>
    </row>
    <row r="114" spans="1:12" ht="12.75">
      <c r="A114" s="87">
        <v>30</v>
      </c>
      <c r="B114" s="86">
        <f t="shared" si="0"/>
        <v>1.7646924421043437E-05</v>
      </c>
      <c r="C114" s="86">
        <f t="shared" si="1"/>
        <v>30</v>
      </c>
      <c r="D114" s="86">
        <f t="shared" si="2"/>
        <v>-1.5834048437770227</v>
      </c>
      <c r="E114" s="86"/>
      <c r="F114" s="86">
        <f t="shared" si="3"/>
        <v>30</v>
      </c>
      <c r="G114" s="87">
        <f t="shared" si="4"/>
        <v>-2.7942225606047212E-05</v>
      </c>
      <c r="H114" s="111">
        <f t="shared" si="5"/>
        <v>5.038363360799732</v>
      </c>
      <c r="I114" s="112"/>
      <c r="J114" s="87">
        <f t="shared" si="8"/>
        <v>1.6465114332143098E-06</v>
      </c>
      <c r="K114" s="86">
        <f t="shared" si="6"/>
        <v>0</v>
      </c>
      <c r="L114" s="87">
        <f t="shared" si="7"/>
        <v>-1.5834048437770227</v>
      </c>
    </row>
    <row r="115" spans="1:12" ht="12.75">
      <c r="A115" s="87">
        <v>30.5</v>
      </c>
      <c r="B115" s="86">
        <f t="shared" si="0"/>
        <v>-1.4078924652034348</v>
      </c>
      <c r="C115" s="86">
        <f t="shared" si="1"/>
        <v>30.5</v>
      </c>
      <c r="D115" s="86">
        <f t="shared" si="2"/>
        <v>-1.5639100865664275</v>
      </c>
      <c r="E115" s="86"/>
      <c r="F115" s="86">
        <f t="shared" si="3"/>
        <v>30.5</v>
      </c>
      <c r="G115" s="87">
        <f t="shared" si="4"/>
        <v>2.201817227132525</v>
      </c>
      <c r="H115" s="111">
        <f t="shared" si="5"/>
        <v>5.038363360799732</v>
      </c>
      <c r="I115" s="112"/>
      <c r="J115" s="87">
        <f t="shared" si="8"/>
        <v>1.6465114332143098E-06</v>
      </c>
      <c r="K115" s="86">
        <f t="shared" si="6"/>
        <v>0</v>
      </c>
      <c r="L115" s="87">
        <f t="shared" si="7"/>
        <v>-1.5639100865664275</v>
      </c>
    </row>
    <row r="116" spans="1:12" ht="12.75">
      <c r="A116" s="87">
        <v>31</v>
      </c>
      <c r="B116" s="86">
        <f t="shared" si="0"/>
        <v>-2.7811356067056114</v>
      </c>
      <c r="C116" s="86">
        <f t="shared" si="1"/>
        <v>31</v>
      </c>
      <c r="D116" s="86">
        <f t="shared" si="2"/>
        <v>-1.505906688694599</v>
      </c>
      <c r="E116" s="86"/>
      <c r="F116" s="86">
        <f t="shared" si="3"/>
        <v>31</v>
      </c>
      <c r="G116" s="87">
        <f t="shared" si="4"/>
        <v>4.188130712304692</v>
      </c>
      <c r="H116" s="111">
        <f t="shared" si="5"/>
        <v>5.038363360799732</v>
      </c>
      <c r="I116" s="112"/>
      <c r="J116" s="87">
        <f t="shared" si="8"/>
        <v>1.6465114332143098E-06</v>
      </c>
      <c r="K116" s="86">
        <f t="shared" si="6"/>
        <v>0</v>
      </c>
      <c r="L116" s="87">
        <f t="shared" si="7"/>
        <v>-1.505906688694599</v>
      </c>
    </row>
    <row r="117" spans="1:12" ht="12.75">
      <c r="A117" s="87">
        <v>31.5</v>
      </c>
      <c r="B117" s="86">
        <f t="shared" si="0"/>
        <v>-4.085897987946246</v>
      </c>
      <c r="C117" s="86">
        <f t="shared" si="1"/>
        <v>31.5</v>
      </c>
      <c r="D117" s="86">
        <f t="shared" si="2"/>
        <v>-1.410822885726332</v>
      </c>
      <c r="E117" s="86"/>
      <c r="F117" s="86">
        <f t="shared" si="3"/>
        <v>31.5</v>
      </c>
      <c r="G117" s="87">
        <f t="shared" si="4"/>
        <v>5.764478390137737</v>
      </c>
      <c r="H117" s="111">
        <f t="shared" si="5"/>
        <v>5.038363360799732</v>
      </c>
      <c r="I117" s="112"/>
      <c r="J117" s="87">
        <f t="shared" si="8"/>
        <v>1.6465114332143098E-06</v>
      </c>
      <c r="K117" s="86">
        <f t="shared" si="6"/>
        <v>0</v>
      </c>
      <c r="L117" s="87">
        <f t="shared" si="7"/>
        <v>-1.410822885726332</v>
      </c>
    </row>
    <row r="118" spans="1:12" ht="12.75">
      <c r="A118" s="87">
        <v>32</v>
      </c>
      <c r="B118" s="86">
        <f t="shared" si="0"/>
        <v>-5.290052042181479</v>
      </c>
      <c r="C118" s="86">
        <f t="shared" si="1"/>
        <v>32</v>
      </c>
      <c r="D118" s="86">
        <f t="shared" si="2"/>
        <v>-1.2809999554835847</v>
      </c>
      <c r="E118" s="86"/>
      <c r="F118" s="86">
        <f t="shared" si="3"/>
        <v>32</v>
      </c>
      <c r="G118" s="87">
        <f t="shared" si="4"/>
        <v>6.776556430540321</v>
      </c>
      <c r="H118" s="111">
        <f t="shared" si="5"/>
        <v>5.038363360799732</v>
      </c>
      <c r="I118" s="112"/>
      <c r="J118" s="87">
        <f t="shared" si="8"/>
        <v>1.6465114332143098E-06</v>
      </c>
      <c r="K118" s="86">
        <f t="shared" si="6"/>
        <v>0</v>
      </c>
      <c r="L118" s="87">
        <f t="shared" si="7"/>
        <v>-1.2809999554835847</v>
      </c>
    </row>
    <row r="119" spans="1:12" ht="12.75">
      <c r="A119" s="87">
        <v>32.5</v>
      </c>
      <c r="B119" s="86">
        <f aca="true" t="shared" si="9" ref="B119:B134">$A$12*SIN(2*3.141592*$D$12*A119/1000)</f>
        <v>-6.363947512549645</v>
      </c>
      <c r="C119" s="86">
        <f aca="true" t="shared" si="10" ref="C119:C134">A119*$A$49</f>
        <v>32.5</v>
      </c>
      <c r="D119" s="86">
        <f aca="true" t="shared" si="11" ref="D119:D134">$A$12*2^(1/2)/$H$5*SIN(2*3.141592*$D$12*A119/1000+(3.1416*(90/180)))*$A$49</f>
        <v>-1.1196345680391717</v>
      </c>
      <c r="E119" s="86"/>
      <c r="F119" s="86">
        <f aca="true" t="shared" si="12" ref="F119:F134">A119*$B$49</f>
        <v>32.5</v>
      </c>
      <c r="G119" s="87">
        <f aca="true" t="shared" si="13" ref="G119:G134">B119*L119*$B$49</f>
        <v>7.125295624237483</v>
      </c>
      <c r="H119" s="111">
        <f aca="true" t="shared" si="14" ref="H119:H134">$AA$5*SIN(2*3.141592*(90/360))</f>
        <v>5.038363360799732</v>
      </c>
      <c r="I119" s="112"/>
      <c r="J119" s="87">
        <f t="shared" si="8"/>
        <v>1.6465114332143098E-06</v>
      </c>
      <c r="K119" s="86">
        <f aca="true" t="shared" si="15" ref="K119:K134">A119*$D$49</f>
        <v>0</v>
      </c>
      <c r="L119" s="87">
        <f aca="true" t="shared" si="16" ref="L119:L134">$A$12*2^(1/2)/$H$5*SIN(2*3.141592*$D$12*A119/1000+(3.1416*(90/180)))</f>
        <v>-1.1196345680391717</v>
      </c>
    </row>
    <row r="120" spans="1:12" ht="12.75">
      <c r="A120" s="87">
        <v>33</v>
      </c>
      <c r="B120" s="86">
        <f t="shared" si="9"/>
        <v>-7.281141539495477</v>
      </c>
      <c r="C120" s="86">
        <f t="shared" si="10"/>
        <v>33</v>
      </c>
      <c r="D120" s="86">
        <f t="shared" si="11"/>
        <v>-0.9307000731231269</v>
      </c>
      <c r="E120" s="86"/>
      <c r="F120" s="86">
        <f t="shared" si="12"/>
        <v>33</v>
      </c>
      <c r="G120" s="87">
        <f t="shared" si="13"/>
        <v>6.776558963228276</v>
      </c>
      <c r="H120" s="111">
        <f t="shared" si="14"/>
        <v>5.038363360799732</v>
      </c>
      <c r="I120" s="112"/>
      <c r="J120" s="87">
        <f aca="true" t="shared" si="17" ref="J120:J134">$D$5*$G$2*COS(3.141592*(-90/180))</f>
        <v>1.6465114332143098E-06</v>
      </c>
      <c r="K120" s="86">
        <f t="shared" si="15"/>
        <v>0</v>
      </c>
      <c r="L120" s="87">
        <f t="shared" si="16"/>
        <v>-0.9307000731231269</v>
      </c>
    </row>
    <row r="121" spans="1:12" ht="12.75">
      <c r="A121" s="87">
        <v>33.5</v>
      </c>
      <c r="B121" s="86">
        <f t="shared" si="9"/>
        <v>-8.019049771460846</v>
      </c>
      <c r="C121" s="86">
        <f t="shared" si="10"/>
        <v>33.5</v>
      </c>
      <c r="D121" s="86">
        <f t="shared" si="11"/>
        <v>-0.7188486631061854</v>
      </c>
      <c r="E121" s="86"/>
      <c r="F121" s="86">
        <f t="shared" si="12"/>
        <v>33.5</v>
      </c>
      <c r="G121" s="87">
        <f t="shared" si="13"/>
        <v>5.764483207596591</v>
      </c>
      <c r="H121" s="111">
        <f t="shared" si="14"/>
        <v>5.038363360799732</v>
      </c>
      <c r="I121" s="112"/>
      <c r="J121" s="87">
        <f t="shared" si="17"/>
        <v>1.6465114332143098E-06</v>
      </c>
      <c r="K121" s="86">
        <f t="shared" si="15"/>
        <v>0</v>
      </c>
      <c r="L121" s="87">
        <f t="shared" si="16"/>
        <v>-0.7188486631061854</v>
      </c>
    </row>
    <row r="122" spans="1:12" ht="12.75">
      <c r="A122" s="87">
        <v>34</v>
      </c>
      <c r="B122" s="86">
        <f t="shared" si="9"/>
        <v>-8.559502466342433</v>
      </c>
      <c r="C122" s="86">
        <f t="shared" si="10"/>
        <v>34</v>
      </c>
      <c r="D122" s="86">
        <f t="shared" si="11"/>
        <v>-0.48929682063142715</v>
      </c>
      <c r="E122" s="86"/>
      <c r="F122" s="86">
        <f t="shared" si="12"/>
        <v>34</v>
      </c>
      <c r="G122" s="87">
        <f t="shared" si="13"/>
        <v>4.188137342968212</v>
      </c>
      <c r="H122" s="111">
        <f t="shared" si="14"/>
        <v>5.038363360799732</v>
      </c>
      <c r="I122" s="112"/>
      <c r="J122" s="87">
        <f t="shared" si="17"/>
        <v>1.6465114332143098E-06</v>
      </c>
      <c r="K122" s="86">
        <f t="shared" si="15"/>
        <v>0</v>
      </c>
      <c r="L122" s="87">
        <f t="shared" si="16"/>
        <v>-0.48929682063142715</v>
      </c>
    </row>
    <row r="123" spans="1:12" ht="12.75">
      <c r="A123" s="87">
        <v>34.5</v>
      </c>
      <c r="B123" s="86">
        <f t="shared" si="9"/>
        <v>-8.889191890658383</v>
      </c>
      <c r="C123" s="86">
        <f t="shared" si="10"/>
        <v>34.5</v>
      </c>
      <c r="D123" s="86">
        <f t="shared" si="11"/>
        <v>-0.24769687155244355</v>
      </c>
      <c r="E123" s="86"/>
      <c r="F123" s="86">
        <f t="shared" si="12"/>
        <v>34.5</v>
      </c>
      <c r="G123" s="87">
        <f t="shared" si="13"/>
        <v>2.201825021945432</v>
      </c>
      <c r="H123" s="111">
        <f t="shared" si="14"/>
        <v>5.038363360799732</v>
      </c>
      <c r="I123" s="112"/>
      <c r="J123" s="87">
        <f t="shared" si="17"/>
        <v>1.6465114332143098E-06</v>
      </c>
      <c r="K123" s="86">
        <f t="shared" si="15"/>
        <v>0</v>
      </c>
      <c r="L123" s="87">
        <f t="shared" si="16"/>
        <v>-0.24769687155244355</v>
      </c>
    </row>
    <row r="124" spans="1:12" ht="12.75">
      <c r="A124" s="87">
        <v>35</v>
      </c>
      <c r="B124" s="86">
        <f t="shared" si="9"/>
        <v>-8.999999999976453</v>
      </c>
      <c r="C124" s="86">
        <f t="shared" si="10"/>
        <v>35</v>
      </c>
      <c r="D124" s="86">
        <f t="shared" si="11"/>
        <v>2.1940303963820286E-06</v>
      </c>
      <c r="E124" s="86"/>
      <c r="F124" s="86">
        <f t="shared" si="12"/>
        <v>35</v>
      </c>
      <c r="G124" s="87">
        <f t="shared" si="13"/>
        <v>-1.9746273567386592E-05</v>
      </c>
      <c r="H124" s="111">
        <f t="shared" si="14"/>
        <v>5.038363360799732</v>
      </c>
      <c r="I124" s="112"/>
      <c r="J124" s="87">
        <f t="shared" si="17"/>
        <v>1.6465114332143098E-06</v>
      </c>
      <c r="K124" s="86">
        <f t="shared" si="15"/>
        <v>0</v>
      </c>
      <c r="L124" s="87">
        <f t="shared" si="16"/>
        <v>2.1940303963820286E-06</v>
      </c>
    </row>
    <row r="125" spans="1:12" ht="12.75">
      <c r="A125" s="87">
        <v>35.5</v>
      </c>
      <c r="B125" s="86">
        <f t="shared" si="9"/>
        <v>-8.889198332027144</v>
      </c>
      <c r="C125" s="86">
        <f t="shared" si="10"/>
        <v>35.5</v>
      </c>
      <c r="D125" s="86">
        <f t="shared" si="11"/>
        <v>0.2477012055889488</v>
      </c>
      <c r="E125" s="86"/>
      <c r="F125" s="86">
        <f t="shared" si="12"/>
        <v>35.5</v>
      </c>
      <c r="G125" s="87">
        <f t="shared" si="13"/>
        <v>-2.2018651435623964</v>
      </c>
      <c r="H125" s="111">
        <f t="shared" si="14"/>
        <v>5.038363360799732</v>
      </c>
      <c r="I125" s="112"/>
      <c r="J125" s="87">
        <f t="shared" si="17"/>
        <v>1.6465114332143098E-06</v>
      </c>
      <c r="K125" s="86">
        <f t="shared" si="15"/>
        <v>0</v>
      </c>
      <c r="L125" s="87">
        <f t="shared" si="16"/>
        <v>0.2477012055889488</v>
      </c>
    </row>
    <row r="126" spans="1:12" ht="12.75">
      <c r="A126" s="87">
        <v>36</v>
      </c>
      <c r="B126" s="86">
        <f t="shared" si="9"/>
        <v>-8.55951519047214</v>
      </c>
      <c r="C126" s="86">
        <f t="shared" si="10"/>
        <v>36</v>
      </c>
      <c r="D126" s="86">
        <f t="shared" si="11"/>
        <v>0.48930099392532933</v>
      </c>
      <c r="E126" s="86"/>
      <c r="F126" s="86">
        <f t="shared" si="12"/>
        <v>36</v>
      </c>
      <c r="G126" s="87">
        <f t="shared" si="13"/>
        <v>-4.188179290216973</v>
      </c>
      <c r="H126" s="111">
        <f t="shared" si="14"/>
        <v>5.038363360799732</v>
      </c>
      <c r="I126" s="112"/>
      <c r="J126" s="87">
        <f t="shared" si="17"/>
        <v>1.6465114332143098E-06</v>
      </c>
      <c r="K126" s="86">
        <f t="shared" si="15"/>
        <v>0</v>
      </c>
      <c r="L126" s="87">
        <f t="shared" si="16"/>
        <v>0.48930099392532933</v>
      </c>
    </row>
    <row r="127" spans="1:12" ht="12.75">
      <c r="A127" s="87">
        <v>36.5</v>
      </c>
      <c r="B127" s="86">
        <f t="shared" si="9"/>
        <v>-8.019068465041338</v>
      </c>
      <c r="C127" s="86">
        <f t="shared" si="10"/>
        <v>36.5</v>
      </c>
      <c r="D127" s="86">
        <f t="shared" si="11"/>
        <v>0.7188525728971757</v>
      </c>
      <c r="E127" s="86"/>
      <c r="F127" s="86">
        <f t="shared" si="12"/>
        <v>36.5</v>
      </c>
      <c r="G127" s="87">
        <f t="shared" si="13"/>
        <v>-5.7645279983335715</v>
      </c>
      <c r="H127" s="111">
        <f t="shared" si="14"/>
        <v>5.038363360799732</v>
      </c>
      <c r="I127" s="112"/>
      <c r="J127" s="87">
        <f t="shared" si="17"/>
        <v>1.6465114332143098E-06</v>
      </c>
      <c r="K127" s="86">
        <f t="shared" si="15"/>
        <v>0</v>
      </c>
      <c r="L127" s="87">
        <f t="shared" si="16"/>
        <v>0.7188525728971757</v>
      </c>
    </row>
    <row r="128" spans="1:12" ht="12.75">
      <c r="A128" s="87">
        <v>37</v>
      </c>
      <c r="B128" s="86">
        <f t="shared" si="9"/>
        <v>-7.281165742228936</v>
      </c>
      <c r="C128" s="86">
        <f t="shared" si="10"/>
        <v>37</v>
      </c>
      <c r="D128" s="86">
        <f t="shared" si="11"/>
        <v>0.9307036231392198</v>
      </c>
      <c r="E128" s="86"/>
      <c r="F128" s="86">
        <f t="shared" si="12"/>
        <v>37</v>
      </c>
      <c r="G128" s="87">
        <f t="shared" si="13"/>
        <v>-6.776607336969637</v>
      </c>
      <c r="H128" s="111">
        <f t="shared" si="14"/>
        <v>5.038363360799732</v>
      </c>
      <c r="I128" s="112"/>
      <c r="J128" s="87">
        <f t="shared" si="17"/>
        <v>1.6465114332143098E-06</v>
      </c>
      <c r="K128" s="86">
        <f t="shared" si="15"/>
        <v>0</v>
      </c>
      <c r="L128" s="87">
        <f t="shared" si="16"/>
        <v>0.9307036231392198</v>
      </c>
    </row>
    <row r="129" spans="1:12" ht="12.75">
      <c r="A129" s="87">
        <v>37.5</v>
      </c>
      <c r="B129" s="86">
        <f t="shared" si="9"/>
        <v>-6.363976628484716</v>
      </c>
      <c r="C129" s="86">
        <f t="shared" si="10"/>
        <v>37.5</v>
      </c>
      <c r="D129" s="86">
        <f t="shared" si="11"/>
        <v>1.1196376708672215</v>
      </c>
      <c r="E129" s="86"/>
      <c r="F129" s="86">
        <f t="shared" si="12"/>
        <v>37.5</v>
      </c>
      <c r="G129" s="87">
        <f t="shared" si="13"/>
        <v>-7.12534796977006</v>
      </c>
      <c r="H129" s="111">
        <f t="shared" si="14"/>
        <v>5.038363360799732</v>
      </c>
      <c r="I129" s="112"/>
      <c r="J129" s="87">
        <f t="shared" si="17"/>
        <v>1.6465114332143098E-06</v>
      </c>
      <c r="K129" s="86">
        <f t="shared" si="15"/>
        <v>0</v>
      </c>
      <c r="L129" s="87">
        <f t="shared" si="16"/>
        <v>1.1196376708672215</v>
      </c>
    </row>
    <row r="130" spans="1:12" ht="12.75">
      <c r="A130" s="87">
        <v>38</v>
      </c>
      <c r="B130" s="86">
        <f t="shared" si="9"/>
        <v>-5.290085354387487</v>
      </c>
      <c r="C130" s="86">
        <f t="shared" si="10"/>
        <v>38</v>
      </c>
      <c r="D130" s="86">
        <f t="shared" si="11"/>
        <v>1.2810025347217024</v>
      </c>
      <c r="E130" s="86"/>
      <c r="F130" s="86">
        <f t="shared" si="12"/>
        <v>38</v>
      </c>
      <c r="G130" s="87">
        <f t="shared" si="13"/>
        <v>-6.776612747864526</v>
      </c>
      <c r="H130" s="111">
        <f t="shared" si="14"/>
        <v>5.038363360799732</v>
      </c>
      <c r="I130" s="112"/>
      <c r="J130" s="87">
        <f t="shared" si="17"/>
        <v>1.6465114332143098E-06</v>
      </c>
      <c r="K130" s="86">
        <f t="shared" si="15"/>
        <v>0</v>
      </c>
      <c r="L130" s="87">
        <f t="shared" si="16"/>
        <v>1.2810025347217024</v>
      </c>
    </row>
    <row r="131" spans="1:12" ht="12.75">
      <c r="A131" s="87">
        <v>38.5</v>
      </c>
      <c r="B131" s="86">
        <f t="shared" si="9"/>
        <v>-4.085934676166473</v>
      </c>
      <c r="C131" s="86">
        <f t="shared" si="10"/>
        <v>38.5</v>
      </c>
      <c r="D131" s="86">
        <f t="shared" si="11"/>
        <v>1.41082487786514</v>
      </c>
      <c r="E131" s="86"/>
      <c r="F131" s="86">
        <f t="shared" si="12"/>
        <v>38.5</v>
      </c>
      <c r="G131" s="87">
        <f t="shared" si="13"/>
        <v>-5.764538290467504</v>
      </c>
      <c r="H131" s="111">
        <f t="shared" si="14"/>
        <v>5.038363360799732</v>
      </c>
      <c r="I131" s="112"/>
      <c r="J131" s="87">
        <f t="shared" si="17"/>
        <v>1.6465114332143098E-06</v>
      </c>
      <c r="K131" s="86">
        <f t="shared" si="15"/>
        <v>0</v>
      </c>
      <c r="L131" s="87">
        <f t="shared" si="16"/>
        <v>1.41082487786514</v>
      </c>
    </row>
    <row r="132" spans="1:12" ht="12.75">
      <c r="A132" s="87">
        <v>39</v>
      </c>
      <c r="B132" s="86">
        <f t="shared" si="9"/>
        <v>-2.781174767554689</v>
      </c>
      <c r="C132" s="86">
        <f t="shared" si="10"/>
        <v>39</v>
      </c>
      <c r="D132" s="86">
        <f t="shared" si="11"/>
        <v>1.5059080446810482</v>
      </c>
      <c r="E132" s="86"/>
      <c r="F132" s="86">
        <f t="shared" si="12"/>
        <v>39</v>
      </c>
      <c r="G132" s="87">
        <f t="shared" si="13"/>
        <v>-4.188193456124551</v>
      </c>
      <c r="H132" s="111">
        <f t="shared" si="14"/>
        <v>5.038363360799732</v>
      </c>
      <c r="I132" s="112"/>
      <c r="J132" s="87">
        <f t="shared" si="17"/>
        <v>1.6465114332143098E-06</v>
      </c>
      <c r="K132" s="86">
        <f t="shared" si="15"/>
        <v>0</v>
      </c>
      <c r="L132" s="87">
        <f t="shared" si="16"/>
        <v>1.5059080446810482</v>
      </c>
    </row>
    <row r="133" spans="1:12" ht="12.75">
      <c r="A133" s="87">
        <v>39.5</v>
      </c>
      <c r="B133" s="86">
        <f t="shared" si="9"/>
        <v>-1.4079331344116919</v>
      </c>
      <c r="C133" s="86">
        <f t="shared" si="10"/>
        <v>39.5</v>
      </c>
      <c r="D133" s="86">
        <f t="shared" si="11"/>
        <v>1.5639107730116453</v>
      </c>
      <c r="E133" s="86"/>
      <c r="F133" s="86">
        <f t="shared" si="12"/>
        <v>39.5</v>
      </c>
      <c r="G133" s="87">
        <f t="shared" si="13"/>
        <v>-2.201881796586498</v>
      </c>
      <c r="H133" s="111">
        <f t="shared" si="14"/>
        <v>5.038363360799732</v>
      </c>
      <c r="I133" s="112"/>
      <c r="J133" s="87">
        <f t="shared" si="17"/>
        <v>1.6465114332143098E-06</v>
      </c>
      <c r="K133" s="86">
        <f t="shared" si="15"/>
        <v>0</v>
      </c>
      <c r="L133" s="87">
        <f t="shared" si="16"/>
        <v>1.5639107730116453</v>
      </c>
    </row>
    <row r="134" spans="1:12" ht="12.75">
      <c r="A134" s="87">
        <v>40</v>
      </c>
      <c r="B134" s="86">
        <f t="shared" si="9"/>
        <v>-2.3529232550721384E-05</v>
      </c>
      <c r="C134" s="86">
        <f t="shared" si="10"/>
        <v>40</v>
      </c>
      <c r="D134" s="86">
        <f t="shared" si="11"/>
        <v>1.583404843778457</v>
      </c>
      <c r="E134" s="86"/>
      <c r="F134" s="86">
        <f t="shared" si="12"/>
        <v>40</v>
      </c>
      <c r="G134" s="87">
        <f t="shared" si="13"/>
        <v>-3.7256300791201974E-05</v>
      </c>
      <c r="H134" s="111">
        <f t="shared" si="14"/>
        <v>5.038363360799732</v>
      </c>
      <c r="I134" s="112"/>
      <c r="J134" s="87">
        <f t="shared" si="17"/>
        <v>1.6465114332143098E-06</v>
      </c>
      <c r="K134" s="86">
        <f t="shared" si="15"/>
        <v>0</v>
      </c>
      <c r="L134" s="87">
        <f t="shared" si="16"/>
        <v>1.583404843778457</v>
      </c>
    </row>
    <row r="135" spans="1:12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</sheetData>
  <mergeCells count="83">
    <mergeCell ref="H133:I133"/>
    <mergeCell ref="H134:I134"/>
    <mergeCell ref="H55:I55"/>
    <mergeCell ref="H56:I56"/>
    <mergeCell ref="H57:I57"/>
    <mergeCell ref="H58:I58"/>
    <mergeCell ref="H59:I59"/>
    <mergeCell ref="H60:I60"/>
    <mergeCell ref="H61:I61"/>
    <mergeCell ref="H62:I62"/>
    <mergeCell ref="H129:I129"/>
    <mergeCell ref="H130:I130"/>
    <mergeCell ref="H131:I131"/>
    <mergeCell ref="H132:I132"/>
    <mergeCell ref="H125:I125"/>
    <mergeCell ref="H126:I126"/>
    <mergeCell ref="H127:I127"/>
    <mergeCell ref="H128:I128"/>
    <mergeCell ref="H121:I121"/>
    <mergeCell ref="H122:I122"/>
    <mergeCell ref="H123:I123"/>
    <mergeCell ref="H124:I124"/>
    <mergeCell ref="H117:I117"/>
    <mergeCell ref="H118:I118"/>
    <mergeCell ref="H119:I119"/>
    <mergeCell ref="H120:I120"/>
    <mergeCell ref="H113:I113"/>
    <mergeCell ref="H114:I114"/>
    <mergeCell ref="H115:I115"/>
    <mergeCell ref="H116:I116"/>
    <mergeCell ref="H109:I109"/>
    <mergeCell ref="H110:I110"/>
    <mergeCell ref="H111:I111"/>
    <mergeCell ref="H112:I112"/>
    <mergeCell ref="H105:I105"/>
    <mergeCell ref="H106:I106"/>
    <mergeCell ref="H107:I107"/>
    <mergeCell ref="H108:I108"/>
    <mergeCell ref="H101:I101"/>
    <mergeCell ref="H102:I102"/>
    <mergeCell ref="H103:I103"/>
    <mergeCell ref="H104:I104"/>
    <mergeCell ref="H97:I97"/>
    <mergeCell ref="H98:I98"/>
    <mergeCell ref="H99:I99"/>
    <mergeCell ref="H100:I100"/>
    <mergeCell ref="H93:I93"/>
    <mergeCell ref="H94:I94"/>
    <mergeCell ref="H95:I95"/>
    <mergeCell ref="H96:I96"/>
    <mergeCell ref="H89:I89"/>
    <mergeCell ref="H90:I90"/>
    <mergeCell ref="H91:I91"/>
    <mergeCell ref="H92:I92"/>
    <mergeCell ref="H85:I85"/>
    <mergeCell ref="H86:I86"/>
    <mergeCell ref="H87:I87"/>
    <mergeCell ref="H88:I88"/>
    <mergeCell ref="H81:I81"/>
    <mergeCell ref="H82:I82"/>
    <mergeCell ref="H83:I83"/>
    <mergeCell ref="H84:I84"/>
    <mergeCell ref="H77:I77"/>
    <mergeCell ref="H78:I78"/>
    <mergeCell ref="H79:I79"/>
    <mergeCell ref="H80:I80"/>
    <mergeCell ref="H73:I73"/>
    <mergeCell ref="H74:I74"/>
    <mergeCell ref="H75:I75"/>
    <mergeCell ref="H76:I76"/>
    <mergeCell ref="H69:I69"/>
    <mergeCell ref="H70:I70"/>
    <mergeCell ref="H71:I71"/>
    <mergeCell ref="H72:I72"/>
    <mergeCell ref="H65:I65"/>
    <mergeCell ref="H66:I66"/>
    <mergeCell ref="H67:I67"/>
    <mergeCell ref="H68:I68"/>
    <mergeCell ref="H4:I4"/>
    <mergeCell ref="H63:I63"/>
    <mergeCell ref="H64:I64"/>
    <mergeCell ref="H53:I53"/>
    <mergeCell ref="H54:I54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07"/>
  <sheetViews>
    <sheetView showGridLines="0" showRowColHeaders="0" workbookViewId="0" topLeftCell="A1">
      <selection activeCell="L6" sqref="L6"/>
    </sheetView>
  </sheetViews>
  <sheetFormatPr defaultColWidth="9.140625" defaultRowHeight="12.75"/>
  <cols>
    <col min="3" max="3" width="6.421875" style="0" customWidth="1"/>
    <col min="4" max="4" width="5.28125" style="0" customWidth="1"/>
    <col min="5" max="5" width="3.28125" style="0" customWidth="1"/>
    <col min="6" max="6" width="3.7109375" style="0" customWidth="1"/>
    <col min="7" max="7" width="2.7109375" style="0" customWidth="1"/>
    <col min="8" max="8" width="2.8515625" style="0" customWidth="1"/>
    <col min="9" max="9" width="5.28125" style="0" customWidth="1"/>
    <col min="11" max="11" width="14.28125" style="0" customWidth="1"/>
    <col min="13" max="13" width="14.57421875" style="0" customWidth="1"/>
  </cols>
  <sheetData>
    <row r="1" ht="15" customHeight="1"/>
    <row r="2" spans="2:10" ht="17.25" customHeight="1">
      <c r="B2" s="80" t="s">
        <v>65</v>
      </c>
      <c r="C2" s="79">
        <f>$A$9</f>
        <v>300</v>
      </c>
      <c r="D2" s="4" t="s">
        <v>11</v>
      </c>
      <c r="E2" s="4" t="s">
        <v>7</v>
      </c>
      <c r="F2" s="4">
        <f>$B$9</f>
        <v>50</v>
      </c>
      <c r="G2" s="4" t="s">
        <v>8</v>
      </c>
      <c r="H2" s="4" t="s">
        <v>63</v>
      </c>
      <c r="I2" s="4">
        <v>0</v>
      </c>
      <c r="J2" s="4" t="s">
        <v>21</v>
      </c>
    </row>
    <row r="3" spans="2:10" ht="17.25" customHeight="1">
      <c r="B3" s="81" t="s">
        <v>66</v>
      </c>
      <c r="C3" s="44">
        <f>$A$9</f>
        <v>300</v>
      </c>
      <c r="D3" s="9" t="s">
        <v>11</v>
      </c>
      <c r="E3" s="9" t="s">
        <v>7</v>
      </c>
      <c r="F3" s="9">
        <f>$B$9</f>
        <v>50</v>
      </c>
      <c r="G3" s="9" t="s">
        <v>8</v>
      </c>
      <c r="H3" s="9" t="s">
        <v>63</v>
      </c>
      <c r="I3" s="9">
        <v>120</v>
      </c>
      <c r="J3" s="9" t="s">
        <v>21</v>
      </c>
    </row>
    <row r="4" spans="2:15" ht="17.25" customHeight="1">
      <c r="B4" s="82" t="s">
        <v>70</v>
      </c>
      <c r="C4" s="39">
        <f>$A$9</f>
        <v>300</v>
      </c>
      <c r="D4" s="27" t="s">
        <v>11</v>
      </c>
      <c r="E4" s="27" t="s">
        <v>7</v>
      </c>
      <c r="F4" s="27">
        <f>$B$9</f>
        <v>50</v>
      </c>
      <c r="G4" s="27" t="s">
        <v>8</v>
      </c>
      <c r="H4" s="27" t="s">
        <v>63</v>
      </c>
      <c r="I4" s="27">
        <v>240</v>
      </c>
      <c r="J4" s="27" t="s">
        <v>21</v>
      </c>
      <c r="K4" s="3" t="s">
        <v>69</v>
      </c>
      <c r="L4" s="3"/>
      <c r="M4" s="3" t="s">
        <v>67</v>
      </c>
      <c r="N4" s="3"/>
      <c r="O4" s="3" t="s">
        <v>68</v>
      </c>
    </row>
    <row r="5" ht="15" customHeight="1"/>
    <row r="6" ht="15" customHeight="1"/>
    <row r="7" ht="15" customHeight="1"/>
    <row r="8" spans="1:2" ht="15" customHeight="1">
      <c r="A8" s="2" t="s">
        <v>64</v>
      </c>
      <c r="B8" s="2" t="s">
        <v>5</v>
      </c>
    </row>
    <row r="9" spans="1:2" ht="12.75">
      <c r="A9" s="2">
        <f>500-A18*5</f>
        <v>300</v>
      </c>
      <c r="B9" s="2">
        <f>100-B18</f>
        <v>50</v>
      </c>
    </row>
    <row r="18" spans="1:2" ht="12.75">
      <c r="A18" s="1">
        <v>40</v>
      </c>
      <c r="B18" s="1">
        <v>50</v>
      </c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4" ht="12.75">
      <c r="A52" s="86"/>
      <c r="B52" s="86"/>
      <c r="C52" s="87"/>
      <c r="D52" s="87"/>
    </row>
    <row r="53" spans="1:4" ht="12.75">
      <c r="A53" s="86"/>
      <c r="B53" s="86"/>
      <c r="C53" s="87"/>
      <c r="D53" s="87"/>
    </row>
    <row r="54" spans="1:4" ht="12.75">
      <c r="A54" s="86"/>
      <c r="B54" s="86"/>
      <c r="C54" s="87"/>
      <c r="D54" s="87"/>
    </row>
    <row r="55" spans="1:4" ht="12.75">
      <c r="A55" s="87"/>
      <c r="B55" s="87" t="b">
        <v>1</v>
      </c>
      <c r="C55" s="87" t="b">
        <v>1</v>
      </c>
      <c r="D55" s="88" t="b">
        <v>1</v>
      </c>
    </row>
    <row r="56" spans="1:4" ht="12.75">
      <c r="A56" s="87"/>
      <c r="B56" s="87"/>
      <c r="C56" s="87"/>
      <c r="D56" s="87"/>
    </row>
    <row r="57" spans="1:4" ht="12.75">
      <c r="A57" s="89"/>
      <c r="B57" s="89"/>
      <c r="C57" s="89"/>
      <c r="D57" s="89"/>
    </row>
    <row r="58" spans="1:4" ht="12.75">
      <c r="A58" s="87">
        <v>0</v>
      </c>
      <c r="B58" s="87">
        <f>$C$2*SIN(2*3.141592*$B$9*A58/1000+(2*3.141592*$I$2/360))*$B$55</f>
        <v>0</v>
      </c>
      <c r="C58" s="87">
        <f>$C$3*SIN(2*3.141592*$B$9*A58/1000+(2*3.141592*$I$3/360))*$C$55</f>
        <v>259.80768649428626</v>
      </c>
      <c r="D58" s="87">
        <f>$C$4*SIN(2*3.141592*$B$9*A58/1000+(2*3.141592*$I$4/360))*$D$55</f>
        <v>-259.80749041727427</v>
      </c>
    </row>
    <row r="59" spans="1:4" ht="12.75">
      <c r="A59" s="87">
        <v>1</v>
      </c>
      <c r="B59" s="87">
        <f aca="true" t="shared" si="0" ref="B59:B98">$C$2*SIN(2*3.141592*$B$9*A59/1000+(2*3.141592*$I$2/360))*$B$55</f>
        <v>92.70507966445906</v>
      </c>
      <c r="C59" s="87">
        <f aca="true" t="shared" si="1" ref="C59:C98">$C$3*SIN(2*3.141592*$B$9*A59/1000+(2*3.141592*$I$3/360))*$C$55</f>
        <v>200.739293621363</v>
      </c>
      <c r="D59" s="87">
        <f aca="true" t="shared" si="2" ref="D59:D98">$C$4*SIN(2*3.141592*$B$9*A59/1000+(2*3.141592*$I$4/360))*$D$55</f>
        <v>-293.4442217877605</v>
      </c>
    </row>
    <row r="60" spans="1:4" ht="12.75">
      <c r="A60" s="87">
        <v>2</v>
      </c>
      <c r="B60" s="87">
        <f t="shared" si="0"/>
        <v>176.3355439618254</v>
      </c>
      <c r="C60" s="87">
        <f t="shared" si="1"/>
        <v>122.02114816455708</v>
      </c>
      <c r="D60" s="87">
        <f t="shared" si="2"/>
        <v>-298.356600036951</v>
      </c>
    </row>
    <row r="61" spans="1:4" ht="12.75">
      <c r="A61" s="87">
        <v>3</v>
      </c>
      <c r="B61" s="87">
        <f t="shared" si="0"/>
        <v>242.70506373713982</v>
      </c>
      <c r="C61" s="87">
        <f t="shared" si="1"/>
        <v>31.358727483004277</v>
      </c>
      <c r="D61" s="87">
        <f t="shared" si="2"/>
        <v>-274.06376755369416</v>
      </c>
    </row>
    <row r="62" spans="1:4" ht="12.75">
      <c r="A62" s="87">
        <v>4</v>
      </c>
      <c r="B62" s="87">
        <f t="shared" si="0"/>
        <v>285.3169306520939</v>
      </c>
      <c r="C62" s="87">
        <f t="shared" si="1"/>
        <v>-62.3733026669804</v>
      </c>
      <c r="D62" s="87">
        <f t="shared" si="2"/>
        <v>-222.94367505828126</v>
      </c>
    </row>
    <row r="63" spans="1:4" ht="12.75">
      <c r="A63" s="87">
        <v>5</v>
      </c>
      <c r="B63" s="87">
        <f t="shared" si="0"/>
        <v>299.99999999998397</v>
      </c>
      <c r="C63" s="87">
        <f t="shared" si="1"/>
        <v>-149.9998018910788</v>
      </c>
      <c r="D63" s="87">
        <f t="shared" si="2"/>
        <v>-150.00031131384273</v>
      </c>
    </row>
    <row r="64" spans="1:4" ht="12.75">
      <c r="A64" s="87">
        <v>6</v>
      </c>
      <c r="B64" s="87">
        <f t="shared" si="0"/>
        <v>285.3169912431878</v>
      </c>
      <c r="C64" s="87">
        <f t="shared" si="1"/>
        <v>-222.94328145510667</v>
      </c>
      <c r="D64" s="87">
        <f t="shared" si="2"/>
        <v>-62.373878043505314</v>
      </c>
    </row>
    <row r="65" spans="1:4" ht="12.75">
      <c r="A65" s="87">
        <v>7</v>
      </c>
      <c r="B65" s="87">
        <f t="shared" si="0"/>
        <v>242.70517898825153</v>
      </c>
      <c r="C65" s="87">
        <f t="shared" si="1"/>
        <v>-274.0635282987144</v>
      </c>
      <c r="D65" s="87">
        <f t="shared" si="2"/>
        <v>31.358142474558758</v>
      </c>
    </row>
    <row r="66" spans="1:4" ht="12.75">
      <c r="A66" s="87">
        <v>8</v>
      </c>
      <c r="B66" s="87">
        <f t="shared" si="0"/>
        <v>176.3357025913779</v>
      </c>
      <c r="C66" s="87">
        <f t="shared" si="1"/>
        <v>-298.3565385501007</v>
      </c>
      <c r="D66" s="87">
        <f t="shared" si="2"/>
        <v>122.02061078886983</v>
      </c>
    </row>
    <row r="67" spans="1:4" ht="12.75">
      <c r="A67" s="87">
        <v>9</v>
      </c>
      <c r="B67" s="87">
        <f t="shared" si="0"/>
        <v>92.7052661446928</v>
      </c>
      <c r="C67" s="87">
        <f t="shared" si="1"/>
        <v>-293.4443440877986</v>
      </c>
      <c r="D67" s="87">
        <f t="shared" si="2"/>
        <v>200.7388564804887</v>
      </c>
    </row>
    <row r="68" spans="1:4" ht="12.75">
      <c r="A68" s="87">
        <v>10</v>
      </c>
      <c r="B68" s="87">
        <f t="shared" si="0"/>
        <v>0.00019607693792288763</v>
      </c>
      <c r="C68" s="87">
        <f t="shared" si="1"/>
        <v>-259.80778453262565</v>
      </c>
      <c r="D68" s="87">
        <f t="shared" si="2"/>
        <v>259.80739237860183</v>
      </c>
    </row>
    <row r="69" spans="1:4" ht="12.75">
      <c r="A69" s="87">
        <v>11</v>
      </c>
      <c r="B69" s="87">
        <f t="shared" si="0"/>
        <v>-92.70489318418585</v>
      </c>
      <c r="C69" s="87">
        <f t="shared" si="1"/>
        <v>-200.73943933481615</v>
      </c>
      <c r="D69" s="87">
        <f t="shared" si="2"/>
        <v>293.44418102083057</v>
      </c>
    </row>
    <row r="70" spans="1:4" ht="12.75">
      <c r="A70" s="87">
        <v>12</v>
      </c>
      <c r="B70" s="87">
        <f t="shared" si="0"/>
        <v>-176.33538533219757</v>
      </c>
      <c r="C70" s="87">
        <f t="shared" si="1"/>
        <v>-122.02132728968184</v>
      </c>
      <c r="D70" s="87">
        <f t="shared" si="2"/>
        <v>298.35662053231295</v>
      </c>
    </row>
    <row r="71" spans="1:4" ht="12.75">
      <c r="A71" s="87">
        <v>13</v>
      </c>
      <c r="B71" s="87">
        <f t="shared" si="0"/>
        <v>-242.70494848592432</v>
      </c>
      <c r="C71" s="87">
        <f t="shared" si="1"/>
        <v>-31.358922485792835</v>
      </c>
      <c r="D71" s="87">
        <f t="shared" si="2"/>
        <v>274.06384730512013</v>
      </c>
    </row>
    <row r="72" spans="1:4" ht="12.75">
      <c r="A72" s="87">
        <v>14</v>
      </c>
      <c r="B72" s="87">
        <f t="shared" si="0"/>
        <v>-285.31687006087816</v>
      </c>
      <c r="C72" s="87">
        <f t="shared" si="1"/>
        <v>62.37311087475214</v>
      </c>
      <c r="D72" s="87">
        <f t="shared" si="2"/>
        <v>222.94380625914874</v>
      </c>
    </row>
    <row r="73" spans="1:4" ht="12.75">
      <c r="A73" s="87">
        <v>15</v>
      </c>
      <c r="B73" s="87">
        <f t="shared" si="0"/>
        <v>-299.9999999998558</v>
      </c>
      <c r="C73" s="87">
        <f t="shared" si="1"/>
        <v>149.99963208336266</v>
      </c>
      <c r="D73" s="87">
        <f t="shared" si="2"/>
        <v>150.0004811213028</v>
      </c>
    </row>
    <row r="74" spans="1:4" ht="12.75">
      <c r="A74" s="87">
        <v>16</v>
      </c>
      <c r="B74" s="87">
        <f t="shared" si="0"/>
        <v>-285.31705183415977</v>
      </c>
      <c r="C74" s="87">
        <f t="shared" si="1"/>
        <v>222.94315025385788</v>
      </c>
      <c r="D74" s="87">
        <f t="shared" si="2"/>
        <v>62.37406983562713</v>
      </c>
    </row>
    <row r="75" spans="1:4" ht="12.75">
      <c r="A75" s="87">
        <v>17</v>
      </c>
      <c r="B75" s="87">
        <f t="shared" si="0"/>
        <v>-242.70529423925953</v>
      </c>
      <c r="C75" s="87">
        <f t="shared" si="1"/>
        <v>274.06344854682027</v>
      </c>
      <c r="D75" s="87">
        <f t="shared" si="2"/>
        <v>-31.357947471717143</v>
      </c>
    </row>
    <row r="76" spans="1:4" ht="12.75">
      <c r="A76" s="87">
        <v>18</v>
      </c>
      <c r="B76" s="87">
        <f t="shared" si="0"/>
        <v>-176.33586122085495</v>
      </c>
      <c r="C76" s="87">
        <f t="shared" si="1"/>
        <v>298.3565180542291</v>
      </c>
      <c r="D76" s="87">
        <f t="shared" si="2"/>
        <v>-122.02043166353658</v>
      </c>
    </row>
    <row r="77" spans="1:4" ht="12.75">
      <c r="A77" s="87">
        <v>19</v>
      </c>
      <c r="B77" s="87">
        <f t="shared" si="0"/>
        <v>-92.70545262488673</v>
      </c>
      <c r="C77" s="87">
        <f t="shared" si="1"/>
        <v>293.44438485422717</v>
      </c>
      <c r="D77" s="87">
        <f t="shared" si="2"/>
        <v>-200.7387107666927</v>
      </c>
    </row>
    <row r="78" spans="1:4" ht="12.75">
      <c r="A78" s="87">
        <v>20</v>
      </c>
      <c r="B78" s="87">
        <f t="shared" si="0"/>
        <v>-0.00039215387584569145</v>
      </c>
      <c r="C78" s="87">
        <f t="shared" si="1"/>
        <v>259.8078825708543</v>
      </c>
      <c r="D78" s="87">
        <f t="shared" si="2"/>
        <v>-259.80729433981855</v>
      </c>
    </row>
    <row r="79" spans="1:4" ht="12.75">
      <c r="A79" s="87">
        <v>21</v>
      </c>
      <c r="B79" s="87">
        <f t="shared" si="0"/>
        <v>92.70470670387286</v>
      </c>
      <c r="C79" s="87">
        <f t="shared" si="1"/>
        <v>200.7395850481836</v>
      </c>
      <c r="D79" s="87">
        <f t="shared" si="2"/>
        <v>-293.44414025377506</v>
      </c>
    </row>
    <row r="80" spans="1:4" ht="12.75">
      <c r="A80" s="87">
        <v>22</v>
      </c>
      <c r="B80" s="87">
        <f t="shared" si="0"/>
        <v>176.33522670249477</v>
      </c>
      <c r="C80" s="87">
        <f t="shared" si="1"/>
        <v>122.0215064147542</v>
      </c>
      <c r="D80" s="87">
        <f t="shared" si="2"/>
        <v>-298.3566410275473</v>
      </c>
    </row>
    <row r="81" spans="1:4" ht="12.75">
      <c r="A81" s="87">
        <v>23</v>
      </c>
      <c r="B81" s="87">
        <f t="shared" si="0"/>
        <v>242.70483323460542</v>
      </c>
      <c r="C81" s="87">
        <f t="shared" si="1"/>
        <v>31.359117488567467</v>
      </c>
      <c r="D81" s="87">
        <f t="shared" si="2"/>
        <v>-274.0639270564285</v>
      </c>
    </row>
    <row r="82" spans="1:4" ht="12.75">
      <c r="A82" s="87">
        <v>24</v>
      </c>
      <c r="B82" s="87">
        <f t="shared" si="0"/>
        <v>285.3168094695405</v>
      </c>
      <c r="C82" s="87">
        <f t="shared" si="1"/>
        <v>-62.3729190824971</v>
      </c>
      <c r="D82" s="87">
        <f t="shared" si="2"/>
        <v>-222.94393745992136</v>
      </c>
    </row>
    <row r="83" spans="1:4" ht="12.75">
      <c r="A83" s="87">
        <v>25</v>
      </c>
      <c r="B83" s="87">
        <f t="shared" si="0"/>
        <v>299.99999999959954</v>
      </c>
      <c r="C83" s="87">
        <f t="shared" si="1"/>
        <v>-149.99946227558223</v>
      </c>
      <c r="D83" s="87">
        <f t="shared" si="2"/>
        <v>-150.00065092869878</v>
      </c>
    </row>
    <row r="84" spans="1:4" ht="12.75">
      <c r="A84" s="87">
        <v>26</v>
      </c>
      <c r="B84" s="87">
        <f t="shared" si="0"/>
        <v>285.31711242500995</v>
      </c>
      <c r="C84" s="87">
        <f t="shared" si="1"/>
        <v>-222.94301905251382</v>
      </c>
      <c r="D84" s="87">
        <f t="shared" si="2"/>
        <v>-62.3742616277223</v>
      </c>
    </row>
    <row r="85" spans="1:4" ht="12.75">
      <c r="A85" s="87">
        <v>27</v>
      </c>
      <c r="B85" s="87">
        <f t="shared" si="0"/>
        <v>242.70540949016402</v>
      </c>
      <c r="C85" s="87">
        <f t="shared" si="1"/>
        <v>-274.06336879480904</v>
      </c>
      <c r="D85" s="87">
        <f t="shared" si="2"/>
        <v>31.357752468861605</v>
      </c>
    </row>
    <row r="86" spans="1:4" ht="12.75">
      <c r="A86" s="87">
        <v>28</v>
      </c>
      <c r="B86" s="87">
        <f t="shared" si="0"/>
        <v>176.33601985025672</v>
      </c>
      <c r="C86" s="87">
        <f t="shared" si="1"/>
        <v>-298.35649755823</v>
      </c>
      <c r="D86" s="87">
        <f t="shared" si="2"/>
        <v>122.02025253815096</v>
      </c>
    </row>
    <row r="87" spans="1:4" ht="12.75">
      <c r="A87" s="87">
        <v>29</v>
      </c>
      <c r="B87" s="87">
        <f t="shared" si="0"/>
        <v>92.7056391050417</v>
      </c>
      <c r="C87" s="87">
        <f t="shared" si="1"/>
        <v>-293.4444256205306</v>
      </c>
      <c r="D87" s="87">
        <f t="shared" si="2"/>
        <v>200.73856505281015</v>
      </c>
    </row>
    <row r="88" spans="1:4" ht="12.75">
      <c r="A88" s="87">
        <v>30</v>
      </c>
      <c r="B88" s="87">
        <f t="shared" si="0"/>
        <v>0.0005882308140347812</v>
      </c>
      <c r="C88" s="87">
        <f t="shared" si="1"/>
        <v>-259.80798060897195</v>
      </c>
      <c r="D88" s="87">
        <f t="shared" si="2"/>
        <v>259.80719630092403</v>
      </c>
    </row>
    <row r="89" spans="1:4" ht="12.75">
      <c r="A89" s="87">
        <v>31</v>
      </c>
      <c r="B89" s="87">
        <f t="shared" si="0"/>
        <v>-92.70452022352039</v>
      </c>
      <c r="C89" s="87">
        <f t="shared" si="1"/>
        <v>-200.7397307614655</v>
      </c>
      <c r="D89" s="87">
        <f t="shared" si="2"/>
        <v>293.44409948659427</v>
      </c>
    </row>
    <row r="90" spans="1:4" ht="12.75">
      <c r="A90" s="87">
        <v>32</v>
      </c>
      <c r="B90" s="87">
        <f t="shared" si="0"/>
        <v>-176.33506807271596</v>
      </c>
      <c r="C90" s="87">
        <f t="shared" si="1"/>
        <v>-122.02168553977543</v>
      </c>
      <c r="D90" s="87">
        <f t="shared" si="2"/>
        <v>298.3566615226543</v>
      </c>
    </row>
    <row r="91" spans="1:4" ht="12.75">
      <c r="A91" s="87">
        <v>33</v>
      </c>
      <c r="B91" s="87">
        <f t="shared" si="0"/>
        <v>-242.70471798318255</v>
      </c>
      <c r="C91" s="87">
        <f t="shared" si="1"/>
        <v>-31.359312491329234</v>
      </c>
      <c r="D91" s="87">
        <f t="shared" si="2"/>
        <v>274.06400680762016</v>
      </c>
    </row>
    <row r="92" spans="1:4" ht="12.75">
      <c r="A92" s="87">
        <v>34</v>
      </c>
      <c r="B92" s="87">
        <f t="shared" si="0"/>
        <v>-285.3167488780811</v>
      </c>
      <c r="C92" s="87">
        <f t="shared" si="1"/>
        <v>62.37272729021594</v>
      </c>
      <c r="D92" s="87">
        <f t="shared" si="2"/>
        <v>222.94406866059873</v>
      </c>
    </row>
    <row r="93" spans="1:4" ht="12.75">
      <c r="A93" s="87">
        <v>35</v>
      </c>
      <c r="B93" s="87">
        <f t="shared" si="0"/>
        <v>-299.99999999921505</v>
      </c>
      <c r="C93" s="87">
        <f t="shared" si="1"/>
        <v>149.99929246773772</v>
      </c>
      <c r="D93" s="87">
        <f t="shared" si="2"/>
        <v>150.00082073603068</v>
      </c>
    </row>
    <row r="94" spans="1:4" ht="12.75">
      <c r="A94" s="87">
        <v>36</v>
      </c>
      <c r="B94" s="87">
        <f t="shared" si="0"/>
        <v>-285.31717301573804</v>
      </c>
      <c r="C94" s="87">
        <f t="shared" si="1"/>
        <v>222.94288785107494</v>
      </c>
      <c r="D94" s="87">
        <f t="shared" si="2"/>
        <v>62.37445341978978</v>
      </c>
    </row>
    <row r="95" spans="1:4" ht="12.75">
      <c r="A95" s="87">
        <v>37</v>
      </c>
      <c r="B95" s="87">
        <f t="shared" si="0"/>
        <v>-242.70552474096453</v>
      </c>
      <c r="C95" s="87">
        <f t="shared" si="1"/>
        <v>274.06328904268094</v>
      </c>
      <c r="D95" s="87">
        <f t="shared" si="2"/>
        <v>-31.357557465992674</v>
      </c>
    </row>
    <row r="96" spans="1:4" ht="12.75">
      <c r="A96" s="87">
        <v>38</v>
      </c>
      <c r="B96" s="87">
        <f t="shared" si="0"/>
        <v>-176.33617847958288</v>
      </c>
      <c r="C96" s="87">
        <f t="shared" si="1"/>
        <v>298.35647706210347</v>
      </c>
      <c r="D96" s="87">
        <f t="shared" si="2"/>
        <v>-122.0200734127142</v>
      </c>
    </row>
    <row r="97" spans="1:4" ht="12.75">
      <c r="A97" s="87">
        <v>39</v>
      </c>
      <c r="B97" s="87">
        <f t="shared" si="0"/>
        <v>-92.7058255851563</v>
      </c>
      <c r="C97" s="87">
        <f t="shared" si="1"/>
        <v>293.4444663867085</v>
      </c>
      <c r="D97" s="87">
        <f t="shared" si="2"/>
        <v>-200.73841933884304</v>
      </c>
    </row>
    <row r="98" spans="1:4" ht="12.75">
      <c r="A98" s="87">
        <v>40</v>
      </c>
      <c r="B98" s="87">
        <f t="shared" si="0"/>
        <v>-0.0007843077516907128</v>
      </c>
      <c r="C98" s="87">
        <f t="shared" si="1"/>
        <v>259.80807864697834</v>
      </c>
      <c r="D98" s="87">
        <f t="shared" si="2"/>
        <v>-259.8070982619185</v>
      </c>
    </row>
    <row r="99" spans="1:4" ht="12.75">
      <c r="A99" s="87"/>
      <c r="B99" s="87"/>
      <c r="C99" s="87"/>
      <c r="D99" s="87"/>
    </row>
    <row r="100" spans="1:4" ht="12.75">
      <c r="A100" s="87"/>
      <c r="B100" s="87"/>
      <c r="C100" s="87"/>
      <c r="D100" s="87"/>
    </row>
    <row r="101" spans="1:4" ht="12.75">
      <c r="A101" s="87"/>
      <c r="B101" s="87"/>
      <c r="C101" s="87"/>
      <c r="D101" s="87"/>
    </row>
    <row r="102" spans="1:4" ht="12.75">
      <c r="A102" s="87"/>
      <c r="B102" s="87"/>
      <c r="C102" s="87"/>
      <c r="D102" s="87"/>
    </row>
    <row r="103" spans="1:4" ht="12.75">
      <c r="A103" s="87"/>
      <c r="B103" s="87"/>
      <c r="C103" s="87"/>
      <c r="D103" s="87"/>
    </row>
    <row r="104" spans="1:4" ht="12.75">
      <c r="A104" s="87"/>
      <c r="B104" s="87"/>
      <c r="C104" s="87"/>
      <c r="D104" s="87"/>
    </row>
    <row r="105" spans="1:4" ht="12.75">
      <c r="A105" s="87"/>
      <c r="B105" s="87"/>
      <c r="C105" s="87"/>
      <c r="D105" s="87"/>
    </row>
    <row r="106" spans="1:4" ht="12.75">
      <c r="A106" s="87"/>
      <c r="B106" s="87"/>
      <c r="C106" s="87"/>
      <c r="D106" s="87"/>
    </row>
    <row r="107" spans="1:4" ht="12.75">
      <c r="A107" s="87"/>
      <c r="B107" s="87"/>
      <c r="C107" s="87"/>
      <c r="D107" s="87"/>
    </row>
    <row r="108" spans="1:4" ht="12.75">
      <c r="A108" s="87"/>
      <c r="B108" s="87"/>
      <c r="C108" s="87"/>
      <c r="D108" s="87"/>
    </row>
    <row r="109" spans="1:4" ht="12.75">
      <c r="A109" s="87"/>
      <c r="B109" s="87"/>
      <c r="C109" s="87"/>
      <c r="D109" s="87"/>
    </row>
    <row r="110" spans="1:4" ht="12.75">
      <c r="A110" s="87"/>
      <c r="B110" s="87"/>
      <c r="C110" s="87"/>
      <c r="D110" s="87"/>
    </row>
    <row r="111" spans="1:4" ht="12.75">
      <c r="A111" s="87"/>
      <c r="B111" s="87"/>
      <c r="C111" s="87"/>
      <c r="D111" s="87"/>
    </row>
    <row r="112" spans="1:4" ht="12.75">
      <c r="A112" s="87"/>
      <c r="B112" s="87"/>
      <c r="C112" s="87"/>
      <c r="D112" s="87"/>
    </row>
    <row r="113" spans="1:4" ht="12.75">
      <c r="A113" s="87"/>
      <c r="B113" s="87"/>
      <c r="C113" s="87"/>
      <c r="D113" s="87"/>
    </row>
    <row r="114" spans="1:4" ht="12.75">
      <c r="A114" s="87"/>
      <c r="B114" s="87"/>
      <c r="C114" s="87"/>
      <c r="D114" s="87"/>
    </row>
    <row r="115" spans="1:4" ht="12.75">
      <c r="A115" s="87"/>
      <c r="B115" s="87"/>
      <c r="C115" s="87"/>
      <c r="D115" s="87"/>
    </row>
    <row r="116" spans="1:4" ht="12.75">
      <c r="A116" s="87"/>
      <c r="B116" s="87"/>
      <c r="C116" s="87"/>
      <c r="D116" s="87"/>
    </row>
    <row r="117" spans="1:4" ht="12.75">
      <c r="A117" s="87"/>
      <c r="B117" s="87"/>
      <c r="C117" s="87"/>
      <c r="D117" s="87"/>
    </row>
    <row r="118" spans="1:4" ht="12.75">
      <c r="A118" s="87"/>
      <c r="B118" s="87"/>
      <c r="C118" s="87"/>
      <c r="D118" s="87"/>
    </row>
    <row r="119" spans="1:4" ht="12.75">
      <c r="A119" s="87"/>
      <c r="B119" s="87"/>
      <c r="C119" s="87"/>
      <c r="D119" s="87"/>
    </row>
    <row r="120" spans="1:4" ht="12.75">
      <c r="A120" s="87"/>
      <c r="B120" s="87"/>
      <c r="C120" s="87"/>
      <c r="D120" s="87"/>
    </row>
    <row r="121" spans="1:4" ht="12.75">
      <c r="A121" s="87"/>
      <c r="B121" s="87"/>
      <c r="C121" s="87"/>
      <c r="D121" s="87"/>
    </row>
    <row r="122" spans="1:4" ht="12.75">
      <c r="A122" s="87"/>
      <c r="B122" s="87"/>
      <c r="C122" s="87"/>
      <c r="D122" s="87"/>
    </row>
    <row r="123" spans="1:4" ht="12.75">
      <c r="A123" s="87"/>
      <c r="B123" s="87"/>
      <c r="C123" s="87"/>
      <c r="D123" s="87"/>
    </row>
    <row r="124" spans="1:4" ht="12.75">
      <c r="A124" s="87"/>
      <c r="B124" s="87"/>
      <c r="C124" s="87"/>
      <c r="D124" s="87"/>
    </row>
    <row r="125" spans="1:4" ht="12.75">
      <c r="A125" s="87"/>
      <c r="B125" s="87"/>
      <c r="C125" s="87"/>
      <c r="D125" s="87"/>
    </row>
    <row r="126" spans="1:4" ht="12.75">
      <c r="A126" s="87"/>
      <c r="B126" s="87"/>
      <c r="C126" s="87"/>
      <c r="D126" s="87"/>
    </row>
    <row r="127" spans="1:4" ht="12.75">
      <c r="A127" s="87"/>
      <c r="B127" s="87"/>
      <c r="C127" s="87"/>
      <c r="D127" s="87"/>
    </row>
    <row r="128" spans="1:4" ht="12.75">
      <c r="A128" s="87"/>
      <c r="B128" s="87"/>
      <c r="C128" s="87"/>
      <c r="D128" s="87"/>
    </row>
    <row r="129" spans="1:4" ht="12.75">
      <c r="A129" s="87"/>
      <c r="B129" s="87"/>
      <c r="C129" s="87"/>
      <c r="D129" s="87"/>
    </row>
    <row r="130" spans="1:4" ht="12.75">
      <c r="A130" s="87"/>
      <c r="B130" s="87"/>
      <c r="C130" s="87"/>
      <c r="D130" s="87"/>
    </row>
    <row r="131" spans="1:4" ht="12.75">
      <c r="A131" s="87"/>
      <c r="B131" s="87"/>
      <c r="C131" s="87"/>
      <c r="D131" s="87"/>
    </row>
    <row r="132" spans="1:4" ht="12.75">
      <c r="A132" s="87"/>
      <c r="B132" s="87"/>
      <c r="C132" s="87"/>
      <c r="D132" s="87"/>
    </row>
    <row r="133" spans="1:4" ht="12.75">
      <c r="A133" s="87"/>
      <c r="B133" s="87"/>
      <c r="C133" s="87"/>
      <c r="D133" s="87"/>
    </row>
    <row r="134" spans="1:4" ht="12.75">
      <c r="A134" s="87"/>
      <c r="B134" s="87"/>
      <c r="C134" s="87"/>
      <c r="D134" s="87"/>
    </row>
    <row r="135" spans="1:4" ht="12.75">
      <c r="A135" s="87"/>
      <c r="B135" s="87"/>
      <c r="C135" s="87"/>
      <c r="D135" s="87"/>
    </row>
    <row r="136" spans="1:4" ht="12.75">
      <c r="A136" s="87"/>
      <c r="B136" s="87"/>
      <c r="C136" s="87"/>
      <c r="D136" s="87"/>
    </row>
    <row r="137" spans="1:4" ht="12.75">
      <c r="A137" s="87"/>
      <c r="B137" s="87"/>
      <c r="C137" s="87"/>
      <c r="D137" s="87"/>
    </row>
    <row r="138" spans="1:4" ht="12.75">
      <c r="A138" s="87"/>
      <c r="B138" s="87"/>
      <c r="C138" s="87"/>
      <c r="D138" s="87"/>
    </row>
    <row r="139" spans="1:4" ht="12.75">
      <c r="A139" s="87"/>
      <c r="B139" s="87"/>
      <c r="C139" s="87"/>
      <c r="D139" s="87"/>
    </row>
    <row r="140" spans="1:4" ht="12.75">
      <c r="A140" s="87"/>
      <c r="B140" s="87"/>
      <c r="C140" s="87"/>
      <c r="D140" s="87"/>
    </row>
    <row r="141" spans="1:4" ht="12.75">
      <c r="A141" s="87"/>
      <c r="B141" s="87"/>
      <c r="C141" s="87"/>
      <c r="D141" s="87"/>
    </row>
    <row r="142" spans="1:4" ht="12.75">
      <c r="A142" s="87"/>
      <c r="B142" s="87"/>
      <c r="C142" s="87"/>
      <c r="D142" s="87"/>
    </row>
    <row r="143" spans="1:4" ht="12.75">
      <c r="A143" s="87"/>
      <c r="B143" s="87"/>
      <c r="C143" s="87"/>
      <c r="D143" s="87"/>
    </row>
    <row r="144" spans="1:4" ht="12.75">
      <c r="A144" s="87"/>
      <c r="B144" s="87"/>
      <c r="C144" s="87"/>
      <c r="D144" s="87"/>
    </row>
    <row r="145" spans="1:4" ht="12.75">
      <c r="A145" s="87"/>
      <c r="B145" s="87"/>
      <c r="C145" s="87"/>
      <c r="D145" s="87"/>
    </row>
    <row r="146" spans="1:4" ht="12.75">
      <c r="A146" s="87"/>
      <c r="B146" s="87"/>
      <c r="C146" s="87"/>
      <c r="D146" s="87"/>
    </row>
    <row r="147" spans="1:4" ht="12.75">
      <c r="A147" s="87"/>
      <c r="B147" s="87"/>
      <c r="C147" s="87"/>
      <c r="D147" s="87"/>
    </row>
    <row r="148" spans="1:4" ht="12.75">
      <c r="A148" s="87"/>
      <c r="B148" s="87"/>
      <c r="C148" s="87"/>
      <c r="D148" s="87"/>
    </row>
    <row r="149" spans="1:4" ht="12.75">
      <c r="A149" s="87"/>
      <c r="B149" s="87"/>
      <c r="C149" s="87"/>
      <c r="D149" s="87"/>
    </row>
    <row r="150" spans="1:4" ht="12.75">
      <c r="A150" s="87"/>
      <c r="B150" s="87"/>
      <c r="C150" s="87"/>
      <c r="D150" s="87"/>
    </row>
    <row r="151" spans="1:4" ht="12.75">
      <c r="A151" s="87"/>
      <c r="B151" s="87"/>
      <c r="C151" s="87"/>
      <c r="D151" s="87"/>
    </row>
    <row r="152" spans="1:4" ht="12.75">
      <c r="A152" s="87"/>
      <c r="B152" s="87"/>
      <c r="C152" s="87"/>
      <c r="D152" s="87"/>
    </row>
    <row r="153" spans="1:4" ht="12.75">
      <c r="A153" s="87"/>
      <c r="B153" s="87"/>
      <c r="C153" s="87"/>
      <c r="D153" s="87"/>
    </row>
    <row r="154" spans="1:4" ht="12.75">
      <c r="A154" s="87"/>
      <c r="B154" s="87"/>
      <c r="C154" s="87"/>
      <c r="D154" s="87"/>
    </row>
    <row r="155" spans="1:4" ht="12.75">
      <c r="A155" s="87"/>
      <c r="B155" s="87"/>
      <c r="C155" s="87"/>
      <c r="D155" s="87"/>
    </row>
    <row r="156" spans="1:4" ht="12.75">
      <c r="A156" s="87"/>
      <c r="B156" s="87"/>
      <c r="C156" s="87"/>
      <c r="D156" s="87"/>
    </row>
    <row r="157" spans="1:4" ht="12.75">
      <c r="A157" s="87"/>
      <c r="B157" s="87"/>
      <c r="C157" s="87"/>
      <c r="D157" s="87"/>
    </row>
    <row r="158" spans="1:4" ht="12.75">
      <c r="A158" s="87"/>
      <c r="B158" s="87"/>
      <c r="C158" s="87"/>
      <c r="D158" s="87"/>
    </row>
    <row r="159" spans="1:4" ht="12.75">
      <c r="A159" s="87"/>
      <c r="B159" s="87"/>
      <c r="C159" s="87"/>
      <c r="D159" s="87"/>
    </row>
    <row r="160" spans="1:4" ht="12.75">
      <c r="A160" s="87"/>
      <c r="B160" s="87"/>
      <c r="C160" s="87"/>
      <c r="D160" s="87"/>
    </row>
    <row r="161" spans="1:4" ht="12.75">
      <c r="A161" s="87"/>
      <c r="B161" s="87"/>
      <c r="C161" s="87"/>
      <c r="D161" s="87"/>
    </row>
    <row r="162" spans="1:4" ht="12.75">
      <c r="A162" s="87"/>
      <c r="B162" s="87"/>
      <c r="C162" s="87"/>
      <c r="D162" s="87"/>
    </row>
    <row r="163" spans="1:4" ht="12.75">
      <c r="A163" s="87"/>
      <c r="B163" s="87"/>
      <c r="C163" s="87"/>
      <c r="D163" s="87"/>
    </row>
    <row r="164" spans="1:4" ht="12.75">
      <c r="A164" s="87"/>
      <c r="B164" s="87"/>
      <c r="C164" s="87"/>
      <c r="D164" s="87"/>
    </row>
    <row r="165" spans="1:4" ht="12.75">
      <c r="A165" s="87"/>
      <c r="B165" s="87"/>
      <c r="C165" s="87"/>
      <c r="D165" s="87"/>
    </row>
    <row r="166" spans="1:4" ht="12.75">
      <c r="A166" s="87"/>
      <c r="B166" s="87"/>
      <c r="C166" s="87"/>
      <c r="D166" s="87"/>
    </row>
    <row r="167" spans="1:4" ht="12.75">
      <c r="A167" s="87"/>
      <c r="B167" s="87"/>
      <c r="C167" s="87"/>
      <c r="D167" s="87"/>
    </row>
    <row r="168" spans="1:4" ht="12.75">
      <c r="A168" s="87"/>
      <c r="B168" s="87"/>
      <c r="C168" s="87"/>
      <c r="D168" s="87"/>
    </row>
    <row r="169" spans="1:4" ht="12.75">
      <c r="A169" s="87"/>
      <c r="B169" s="87"/>
      <c r="C169" s="87"/>
      <c r="D169" s="87"/>
    </row>
    <row r="170" spans="1:4" ht="12.75">
      <c r="A170" s="87"/>
      <c r="B170" s="87"/>
      <c r="C170" s="87"/>
      <c r="D170" s="87"/>
    </row>
    <row r="171" spans="1:4" ht="12.75">
      <c r="A171" s="87"/>
      <c r="B171" s="87"/>
      <c r="C171" s="87"/>
      <c r="D171" s="87"/>
    </row>
    <row r="172" spans="1:4" ht="12.75">
      <c r="A172" s="87"/>
      <c r="B172" s="87"/>
      <c r="C172" s="87"/>
      <c r="D172" s="87"/>
    </row>
    <row r="173" spans="1:4" ht="12.75">
      <c r="A173" s="87"/>
      <c r="B173" s="87"/>
      <c r="C173" s="87"/>
      <c r="D173" s="87"/>
    </row>
    <row r="174" spans="1:4" ht="12.75">
      <c r="A174" s="87"/>
      <c r="B174" s="87"/>
      <c r="C174" s="87"/>
      <c r="D174" s="87"/>
    </row>
    <row r="175" spans="1:4" ht="12.75">
      <c r="A175" s="87"/>
      <c r="B175" s="87"/>
      <c r="C175" s="87"/>
      <c r="D175" s="87"/>
    </row>
    <row r="176" spans="1:4" ht="12.75">
      <c r="A176" s="87"/>
      <c r="B176" s="87"/>
      <c r="C176" s="87"/>
      <c r="D176" s="87"/>
    </row>
    <row r="177" spans="1:4" ht="12.75">
      <c r="A177" s="87"/>
      <c r="B177" s="87"/>
      <c r="C177" s="87"/>
      <c r="D177" s="87"/>
    </row>
    <row r="178" spans="1:4" ht="12.75">
      <c r="A178" s="87"/>
      <c r="B178" s="87"/>
      <c r="C178" s="87"/>
      <c r="D178" s="87"/>
    </row>
    <row r="179" spans="1:4" ht="12.75">
      <c r="A179" s="87"/>
      <c r="B179" s="87"/>
      <c r="C179" s="87"/>
      <c r="D179" s="87"/>
    </row>
    <row r="180" spans="1:4" ht="12.75">
      <c r="A180" s="87"/>
      <c r="B180" s="87"/>
      <c r="C180" s="87"/>
      <c r="D180" s="87"/>
    </row>
    <row r="181" spans="1:4" ht="12.75">
      <c r="A181" s="87"/>
      <c r="B181" s="87"/>
      <c r="C181" s="87"/>
      <c r="D181" s="87"/>
    </row>
    <row r="182" spans="1:4" ht="12.75">
      <c r="A182" s="87"/>
      <c r="B182" s="87"/>
      <c r="C182" s="87"/>
      <c r="D182" s="87"/>
    </row>
    <row r="183" spans="1:4" ht="12.75">
      <c r="A183" s="87"/>
      <c r="B183" s="87"/>
      <c r="C183" s="87"/>
      <c r="D183" s="87"/>
    </row>
    <row r="184" spans="1:4" ht="12.75">
      <c r="A184" s="87"/>
      <c r="B184" s="87"/>
      <c r="C184" s="87"/>
      <c r="D184" s="87"/>
    </row>
    <row r="185" spans="1:4" ht="12.75">
      <c r="A185" s="87"/>
      <c r="B185" s="87"/>
      <c r="C185" s="87"/>
      <c r="D185" s="87"/>
    </row>
    <row r="186" spans="1:4" ht="12.75">
      <c r="A186" s="87"/>
      <c r="B186" s="87"/>
      <c r="C186" s="87"/>
      <c r="D186" s="87"/>
    </row>
    <row r="187" spans="1:4" ht="12.75">
      <c r="A187" s="87"/>
      <c r="B187" s="87"/>
      <c r="C187" s="87"/>
      <c r="D187" s="87"/>
    </row>
    <row r="188" spans="1:4" ht="12.75">
      <c r="A188" s="87"/>
      <c r="B188" s="87"/>
      <c r="C188" s="87"/>
      <c r="D188" s="87"/>
    </row>
    <row r="189" spans="1:4" ht="12.75">
      <c r="A189" s="87"/>
      <c r="B189" s="87"/>
      <c r="C189" s="87"/>
      <c r="D189" s="87"/>
    </row>
    <row r="190" spans="1:4" ht="12.75">
      <c r="A190" s="87"/>
      <c r="B190" s="87"/>
      <c r="C190" s="87"/>
      <c r="D190" s="87"/>
    </row>
    <row r="191" spans="1:4" ht="12.75">
      <c r="A191" s="87"/>
      <c r="B191" s="87"/>
      <c r="C191" s="87"/>
      <c r="D191" s="87"/>
    </row>
    <row r="192" spans="1:4" ht="12.75">
      <c r="A192" s="87"/>
      <c r="B192" s="87"/>
      <c r="C192" s="87"/>
      <c r="D192" s="87"/>
    </row>
    <row r="193" spans="1:4" ht="12.75">
      <c r="A193" s="87"/>
      <c r="B193" s="87"/>
      <c r="C193" s="87"/>
      <c r="D193" s="87"/>
    </row>
    <row r="194" spans="1:4" ht="12.75">
      <c r="A194" s="87"/>
      <c r="B194" s="87"/>
      <c r="C194" s="87"/>
      <c r="D194" s="87"/>
    </row>
    <row r="195" spans="1:4" ht="12.75">
      <c r="A195" s="87"/>
      <c r="B195" s="87"/>
      <c r="C195" s="87"/>
      <c r="D195" s="87"/>
    </row>
    <row r="196" spans="1:4" ht="12.75">
      <c r="A196" s="87"/>
      <c r="B196" s="87"/>
      <c r="C196" s="87"/>
      <c r="D196" s="87"/>
    </row>
    <row r="197" spans="1:4" ht="12.75">
      <c r="A197" s="87"/>
      <c r="B197" s="87"/>
      <c r="C197" s="87"/>
      <c r="D197" s="87"/>
    </row>
    <row r="198" spans="1:4" ht="12.75">
      <c r="A198" s="87"/>
      <c r="B198" s="87"/>
      <c r="C198" s="87"/>
      <c r="D198" s="87"/>
    </row>
    <row r="199" spans="1:4" ht="12.75">
      <c r="A199" s="87"/>
      <c r="B199" s="87"/>
      <c r="C199" s="87"/>
      <c r="D199" s="87"/>
    </row>
    <row r="200" spans="1:4" ht="12.75">
      <c r="A200" s="87"/>
      <c r="B200" s="87"/>
      <c r="C200" s="87"/>
      <c r="D200" s="87"/>
    </row>
    <row r="201" spans="1:4" ht="12.75">
      <c r="A201" s="87"/>
      <c r="B201" s="87"/>
      <c r="C201" s="87"/>
      <c r="D201" s="87"/>
    </row>
    <row r="202" spans="1:4" ht="12.75">
      <c r="A202" s="87"/>
      <c r="B202" s="87"/>
      <c r="C202" s="87"/>
      <c r="D202" s="87"/>
    </row>
    <row r="203" spans="1:4" ht="12.75">
      <c r="A203" s="87"/>
      <c r="B203" s="87"/>
      <c r="C203" s="87"/>
      <c r="D203" s="87"/>
    </row>
    <row r="204" spans="1:4" ht="12.75">
      <c r="A204" s="87"/>
      <c r="B204" s="87"/>
      <c r="C204" s="87"/>
      <c r="D204" s="87"/>
    </row>
    <row r="205" spans="1:4" ht="12.75">
      <c r="A205" s="87"/>
      <c r="B205" s="87"/>
      <c r="C205" s="87"/>
      <c r="D205" s="87"/>
    </row>
    <row r="206" spans="1:4" ht="12.75">
      <c r="A206" s="87"/>
      <c r="B206" s="87"/>
      <c r="C206" s="87"/>
      <c r="D206" s="87"/>
    </row>
    <row r="207" spans="1:4" ht="12.75">
      <c r="A207" s="87"/>
      <c r="B207" s="87"/>
      <c r="C207" s="87"/>
      <c r="D207" s="87"/>
    </row>
    <row r="208" spans="1:4" ht="12.75">
      <c r="A208" s="87"/>
      <c r="B208" s="87"/>
      <c r="C208" s="87"/>
      <c r="D208" s="87"/>
    </row>
    <row r="209" spans="1:4" ht="12.75">
      <c r="A209" s="87"/>
      <c r="B209" s="87"/>
      <c r="C209" s="87"/>
      <c r="D209" s="87"/>
    </row>
    <row r="210" spans="1:4" ht="12.75">
      <c r="A210" s="87"/>
      <c r="B210" s="87"/>
      <c r="C210" s="87"/>
      <c r="D210" s="87"/>
    </row>
    <row r="211" spans="1:4" ht="12.75">
      <c r="A211" s="87"/>
      <c r="B211" s="87"/>
      <c r="C211" s="87"/>
      <c r="D211" s="87"/>
    </row>
    <row r="212" spans="1:4" ht="12.75">
      <c r="A212" s="87"/>
      <c r="B212" s="87"/>
      <c r="C212" s="87"/>
      <c r="D212" s="87"/>
    </row>
    <row r="213" spans="1:4" ht="12.75">
      <c r="A213" s="87"/>
      <c r="B213" s="87"/>
      <c r="C213" s="87"/>
      <c r="D213" s="87"/>
    </row>
    <row r="214" spans="1:4" ht="12.75">
      <c r="A214" s="87"/>
      <c r="B214" s="87"/>
      <c r="C214" s="87"/>
      <c r="D214" s="87"/>
    </row>
    <row r="215" spans="1:4" ht="12.75">
      <c r="A215" s="87"/>
      <c r="B215" s="87"/>
      <c r="C215" s="87"/>
      <c r="D215" s="87"/>
    </row>
    <row r="216" spans="1:4" ht="12.75">
      <c r="A216" s="87"/>
      <c r="B216" s="87"/>
      <c r="C216" s="87"/>
      <c r="D216" s="87"/>
    </row>
    <row r="217" spans="1:4" ht="12.75">
      <c r="A217" s="87"/>
      <c r="B217" s="87"/>
      <c r="C217" s="87"/>
      <c r="D217" s="87"/>
    </row>
    <row r="218" spans="1:4" ht="12.75">
      <c r="A218" s="87"/>
      <c r="B218" s="87"/>
      <c r="C218" s="87"/>
      <c r="D218" s="87"/>
    </row>
    <row r="219" spans="1:4" ht="12.75">
      <c r="A219" s="87"/>
      <c r="B219" s="87"/>
      <c r="C219" s="87"/>
      <c r="D219" s="87"/>
    </row>
    <row r="220" spans="1:4" ht="12.75">
      <c r="A220" s="87"/>
      <c r="B220" s="87"/>
      <c r="C220" s="87"/>
      <c r="D220" s="87"/>
    </row>
    <row r="221" spans="1:4" ht="12.75">
      <c r="A221" s="87"/>
      <c r="B221" s="87"/>
      <c r="C221" s="87"/>
      <c r="D221" s="87"/>
    </row>
    <row r="222" spans="1:4" ht="12.75">
      <c r="A222" s="87"/>
      <c r="B222" s="87"/>
      <c r="C222" s="87"/>
      <c r="D222" s="87"/>
    </row>
    <row r="223" spans="1:4" ht="12.75">
      <c r="A223" s="87"/>
      <c r="B223" s="87"/>
      <c r="C223" s="87"/>
      <c r="D223" s="87"/>
    </row>
    <row r="224" spans="1:4" ht="12.75">
      <c r="A224" s="87"/>
      <c r="B224" s="87"/>
      <c r="C224" s="87"/>
      <c r="D224" s="87"/>
    </row>
    <row r="225" spans="1:4" ht="12.75">
      <c r="A225" s="87"/>
      <c r="B225" s="87"/>
      <c r="C225" s="87"/>
      <c r="D225" s="87"/>
    </row>
    <row r="226" spans="1:4" ht="12.75">
      <c r="A226" s="87"/>
      <c r="B226" s="87"/>
      <c r="C226" s="87"/>
      <c r="D226" s="87"/>
    </row>
    <row r="227" spans="1:4" ht="12.75">
      <c r="A227" s="87"/>
      <c r="B227" s="87"/>
      <c r="C227" s="87"/>
      <c r="D227" s="87"/>
    </row>
    <row r="228" spans="1:4" ht="12.75">
      <c r="A228" s="87"/>
      <c r="B228" s="87"/>
      <c r="C228" s="87"/>
      <c r="D228" s="87"/>
    </row>
    <row r="229" spans="1:4" ht="12.75">
      <c r="A229" s="87"/>
      <c r="B229" s="87"/>
      <c r="C229" s="87"/>
      <c r="D229" s="87"/>
    </row>
    <row r="230" spans="1:4" ht="12.75">
      <c r="A230" s="87"/>
      <c r="B230" s="87"/>
      <c r="C230" s="87"/>
      <c r="D230" s="87"/>
    </row>
    <row r="231" spans="1:4" ht="12.75">
      <c r="A231" s="87"/>
      <c r="B231" s="87"/>
      <c r="C231" s="87"/>
      <c r="D231" s="87"/>
    </row>
    <row r="232" spans="1:4" ht="12.75">
      <c r="A232" s="87"/>
      <c r="B232" s="87"/>
      <c r="C232" s="87"/>
      <c r="D232" s="87"/>
    </row>
    <row r="233" spans="1:4" ht="12.75">
      <c r="A233" s="87"/>
      <c r="B233" s="87"/>
      <c r="C233" s="87"/>
      <c r="D233" s="87"/>
    </row>
    <row r="234" spans="1:4" ht="12.75">
      <c r="A234" s="87"/>
      <c r="B234" s="87"/>
      <c r="C234" s="87"/>
      <c r="D234" s="87"/>
    </row>
    <row r="235" spans="1:4" ht="12.75">
      <c r="A235" s="87"/>
      <c r="B235" s="87"/>
      <c r="C235" s="87"/>
      <c r="D235" s="87"/>
    </row>
    <row r="236" spans="1:4" ht="12.75">
      <c r="A236" s="87"/>
      <c r="B236" s="87"/>
      <c r="C236" s="87"/>
      <c r="D236" s="87"/>
    </row>
    <row r="237" spans="1:4" ht="12.75">
      <c r="A237" s="87"/>
      <c r="B237" s="87"/>
      <c r="C237" s="87"/>
      <c r="D237" s="87"/>
    </row>
    <row r="238" spans="1:4" ht="12.75">
      <c r="A238" s="87"/>
      <c r="B238" s="87"/>
      <c r="C238" s="87"/>
      <c r="D238" s="87"/>
    </row>
    <row r="239" spans="1:4" ht="12.75">
      <c r="A239" s="87"/>
      <c r="B239" s="87"/>
      <c r="C239" s="87"/>
      <c r="D239" s="87"/>
    </row>
    <row r="240" spans="1:4" ht="12.75">
      <c r="A240" s="87"/>
      <c r="B240" s="87"/>
      <c r="C240" s="87"/>
      <c r="D240" s="87"/>
    </row>
    <row r="241" spans="1:4" ht="12.75">
      <c r="A241" s="87"/>
      <c r="B241" s="87"/>
      <c r="C241" s="87"/>
      <c r="D241" s="87"/>
    </row>
    <row r="242" spans="1:4" ht="12.75">
      <c r="A242" s="87"/>
      <c r="B242" s="87"/>
      <c r="C242" s="87"/>
      <c r="D242" s="87"/>
    </row>
    <row r="243" spans="1:4" ht="12.75">
      <c r="A243" s="87"/>
      <c r="B243" s="87"/>
      <c r="C243" s="87"/>
      <c r="D243" s="87"/>
    </row>
    <row r="244" spans="1:4" ht="12.75">
      <c r="A244" s="87"/>
      <c r="B244" s="87"/>
      <c r="C244" s="87"/>
      <c r="D244" s="87"/>
    </row>
    <row r="245" spans="1:4" ht="12.75">
      <c r="A245" s="87"/>
      <c r="B245" s="87"/>
      <c r="C245" s="87"/>
      <c r="D245" s="87"/>
    </row>
    <row r="246" spans="1:4" ht="12.75">
      <c r="A246" s="87"/>
      <c r="B246" s="87"/>
      <c r="C246" s="87"/>
      <c r="D246" s="87"/>
    </row>
    <row r="247" spans="1:4" ht="12.75">
      <c r="A247" s="87"/>
      <c r="B247" s="87"/>
      <c r="C247" s="87"/>
      <c r="D247" s="87"/>
    </row>
    <row r="248" spans="1:4" ht="12.75">
      <c r="A248" s="87"/>
      <c r="B248" s="87"/>
      <c r="C248" s="87"/>
      <c r="D248" s="87"/>
    </row>
    <row r="249" spans="1:4" ht="12.75">
      <c r="A249" s="87"/>
      <c r="B249" s="87"/>
      <c r="C249" s="87"/>
      <c r="D249" s="87"/>
    </row>
    <row r="250" spans="1:4" ht="12.75">
      <c r="A250" s="87"/>
      <c r="B250" s="87"/>
      <c r="C250" s="87"/>
      <c r="D250" s="87"/>
    </row>
    <row r="251" spans="1:4" ht="12.75">
      <c r="A251" s="87"/>
      <c r="B251" s="87"/>
      <c r="C251" s="87"/>
      <c r="D251" s="87"/>
    </row>
    <row r="252" spans="1:4" ht="12.75">
      <c r="A252" s="87"/>
      <c r="B252" s="87"/>
      <c r="C252" s="87"/>
      <c r="D252" s="87"/>
    </row>
    <row r="253" spans="1:4" ht="12.75">
      <c r="A253" s="87"/>
      <c r="B253" s="87"/>
      <c r="C253" s="87"/>
      <c r="D253" s="87"/>
    </row>
    <row r="254" spans="1:4" ht="12.75">
      <c r="A254" s="87"/>
      <c r="B254" s="87"/>
      <c r="C254" s="87"/>
      <c r="D254" s="87"/>
    </row>
    <row r="255" spans="1:4" ht="12.75">
      <c r="A255" s="87"/>
      <c r="B255" s="87"/>
      <c r="C255" s="87"/>
      <c r="D255" s="87"/>
    </row>
    <row r="256" spans="1:4" ht="12.75">
      <c r="A256" s="87"/>
      <c r="B256" s="87"/>
      <c r="C256" s="87"/>
      <c r="D256" s="87"/>
    </row>
    <row r="257" spans="1:4" ht="12.75">
      <c r="A257" s="87"/>
      <c r="B257" s="87"/>
      <c r="C257" s="87"/>
      <c r="D257" s="87"/>
    </row>
    <row r="258" spans="1:4" ht="12.75">
      <c r="A258" s="87"/>
      <c r="B258" s="87"/>
      <c r="C258" s="87"/>
      <c r="D258" s="87"/>
    </row>
    <row r="259" spans="1:4" ht="12.75">
      <c r="A259" s="87"/>
      <c r="B259" s="87"/>
      <c r="C259" s="87"/>
      <c r="D259" s="87"/>
    </row>
    <row r="260" spans="1:4" ht="12.75">
      <c r="A260" s="87"/>
      <c r="B260" s="87"/>
      <c r="C260" s="87"/>
      <c r="D260" s="87"/>
    </row>
    <row r="261" spans="1:4" ht="12.75">
      <c r="A261" s="87"/>
      <c r="B261" s="87"/>
      <c r="C261" s="87"/>
      <c r="D261" s="87"/>
    </row>
    <row r="262" spans="1:4" ht="12.75">
      <c r="A262" s="87"/>
      <c r="B262" s="87"/>
      <c r="C262" s="87"/>
      <c r="D262" s="87"/>
    </row>
    <row r="263" spans="1:4" ht="12.75">
      <c r="A263" s="87"/>
      <c r="B263" s="87"/>
      <c r="C263" s="87"/>
      <c r="D263" s="87"/>
    </row>
    <row r="264" spans="1:4" ht="12.75">
      <c r="A264" s="87"/>
      <c r="B264" s="87"/>
      <c r="C264" s="87"/>
      <c r="D264" s="87"/>
    </row>
    <row r="265" spans="1:4" ht="12.75">
      <c r="A265" s="87"/>
      <c r="B265" s="87"/>
      <c r="C265" s="87"/>
      <c r="D265" s="87"/>
    </row>
    <row r="266" spans="1:4" ht="12.75">
      <c r="A266" s="87"/>
      <c r="B266" s="87"/>
      <c r="C266" s="87"/>
      <c r="D266" s="87"/>
    </row>
    <row r="267" spans="1:4" ht="12.75">
      <c r="A267" s="87"/>
      <c r="B267" s="87"/>
      <c r="C267" s="87"/>
      <c r="D267" s="87"/>
    </row>
    <row r="268" spans="1:4" ht="12.75">
      <c r="A268" s="87"/>
      <c r="B268" s="87"/>
      <c r="C268" s="87"/>
      <c r="D268" s="87"/>
    </row>
    <row r="269" spans="1:4" ht="12.75">
      <c r="A269" s="87"/>
      <c r="B269" s="87"/>
      <c r="C269" s="87"/>
      <c r="D269" s="87"/>
    </row>
    <row r="270" spans="1:4" ht="12.75">
      <c r="A270" s="87"/>
      <c r="B270" s="87"/>
      <c r="C270" s="87"/>
      <c r="D270" s="87"/>
    </row>
    <row r="271" spans="1:4" ht="12.75">
      <c r="A271" s="87"/>
      <c r="B271" s="87"/>
      <c r="C271" s="87"/>
      <c r="D271" s="87"/>
    </row>
    <row r="272" spans="1:4" ht="12.75">
      <c r="A272" s="87"/>
      <c r="B272" s="87"/>
      <c r="C272" s="87"/>
      <c r="D272" s="87"/>
    </row>
    <row r="273" spans="1:4" ht="12.75">
      <c r="A273" s="87"/>
      <c r="B273" s="87"/>
      <c r="C273" s="87"/>
      <c r="D273" s="87"/>
    </row>
    <row r="274" spans="1:4" ht="12.75">
      <c r="A274" s="87"/>
      <c r="B274" s="87"/>
      <c r="C274" s="87"/>
      <c r="D274" s="87"/>
    </row>
    <row r="275" spans="1:4" ht="12.75">
      <c r="A275" s="87"/>
      <c r="B275" s="87"/>
      <c r="C275" s="87"/>
      <c r="D275" s="87"/>
    </row>
    <row r="276" spans="1:4" ht="12.75">
      <c r="A276" s="87"/>
      <c r="B276" s="87"/>
      <c r="C276" s="87"/>
      <c r="D276" s="87"/>
    </row>
    <row r="277" spans="1:4" ht="12.75">
      <c r="A277" s="87"/>
      <c r="B277" s="87"/>
      <c r="C277" s="87"/>
      <c r="D277" s="87"/>
    </row>
    <row r="278" spans="1:4" ht="12.75">
      <c r="A278" s="87"/>
      <c r="B278" s="87"/>
      <c r="C278" s="87"/>
      <c r="D278" s="87"/>
    </row>
    <row r="279" spans="1:4" ht="12.75">
      <c r="A279" s="87"/>
      <c r="B279" s="87"/>
      <c r="C279" s="87"/>
      <c r="D279" s="87"/>
    </row>
    <row r="280" spans="1:4" ht="12.75">
      <c r="A280" s="87"/>
      <c r="B280" s="87"/>
      <c r="C280" s="87"/>
      <c r="D280" s="87"/>
    </row>
    <row r="281" spans="1:4" ht="12.75">
      <c r="A281" s="87"/>
      <c r="B281" s="87"/>
      <c r="C281" s="87"/>
      <c r="D281" s="87"/>
    </row>
    <row r="282" spans="1:4" ht="12.75">
      <c r="A282" s="87"/>
      <c r="B282" s="87"/>
      <c r="C282" s="87"/>
      <c r="D282" s="87"/>
    </row>
    <row r="283" spans="1:4" ht="12.75">
      <c r="A283" s="87"/>
      <c r="B283" s="87"/>
      <c r="C283" s="87"/>
      <c r="D283" s="87"/>
    </row>
    <row r="284" spans="1:4" ht="12.75">
      <c r="A284" s="87"/>
      <c r="B284" s="87"/>
      <c r="C284" s="87"/>
      <c r="D284" s="87"/>
    </row>
    <row r="285" spans="1:4" ht="12.75">
      <c r="A285" s="87"/>
      <c r="B285" s="87"/>
      <c r="C285" s="87"/>
      <c r="D285" s="87"/>
    </row>
    <row r="286" spans="1:4" ht="12.75">
      <c r="A286" s="87"/>
      <c r="B286" s="87"/>
      <c r="C286" s="87"/>
      <c r="D286" s="87"/>
    </row>
    <row r="287" spans="1:4" ht="12.75">
      <c r="A287" s="87"/>
      <c r="B287" s="87"/>
      <c r="C287" s="87"/>
      <c r="D287" s="87"/>
    </row>
    <row r="288" spans="1:4" ht="12.75">
      <c r="A288" s="87"/>
      <c r="B288" s="87"/>
      <c r="C288" s="87"/>
      <c r="D288" s="87"/>
    </row>
    <row r="289" spans="1:4" ht="12.75">
      <c r="A289" s="87"/>
      <c r="B289" s="87"/>
      <c r="C289" s="87"/>
      <c r="D289" s="87"/>
    </row>
    <row r="290" spans="1:4" ht="12.75">
      <c r="A290" s="87"/>
      <c r="B290" s="87"/>
      <c r="C290" s="87"/>
      <c r="D290" s="87"/>
    </row>
    <row r="291" spans="1:4" ht="12.75">
      <c r="A291" s="87"/>
      <c r="B291" s="87"/>
      <c r="C291" s="87"/>
      <c r="D291" s="87"/>
    </row>
    <row r="292" spans="1:4" ht="12.75">
      <c r="A292" s="87"/>
      <c r="B292" s="87"/>
      <c r="C292" s="87"/>
      <c r="D292" s="87"/>
    </row>
    <row r="293" spans="1:4" ht="12.75">
      <c r="A293" s="87"/>
      <c r="B293" s="87"/>
      <c r="C293" s="87"/>
      <c r="D293" s="87"/>
    </row>
    <row r="294" spans="1:4" ht="12.75">
      <c r="A294" s="87"/>
      <c r="B294" s="87"/>
      <c r="C294" s="87"/>
      <c r="D294" s="87"/>
    </row>
    <row r="295" spans="1:4" ht="12.75">
      <c r="A295" s="87"/>
      <c r="B295" s="87"/>
      <c r="C295" s="87"/>
      <c r="D295" s="87"/>
    </row>
    <row r="296" spans="1:4" ht="12.75">
      <c r="A296" s="87"/>
      <c r="B296" s="87"/>
      <c r="C296" s="87"/>
      <c r="D296" s="87"/>
    </row>
    <row r="297" spans="1:4" ht="12.75">
      <c r="A297" s="87"/>
      <c r="B297" s="87"/>
      <c r="C297" s="87"/>
      <c r="D297" s="87"/>
    </row>
    <row r="298" spans="1:4" ht="12.75">
      <c r="A298" s="87"/>
      <c r="B298" s="87"/>
      <c r="C298" s="87"/>
      <c r="D298" s="87"/>
    </row>
    <row r="299" spans="1:4" ht="12.75">
      <c r="A299" s="87"/>
      <c r="B299" s="87"/>
      <c r="C299" s="87"/>
      <c r="D299" s="87"/>
    </row>
    <row r="300" spans="1:4" ht="12.75">
      <c r="A300" s="87"/>
      <c r="B300" s="87"/>
      <c r="C300" s="87"/>
      <c r="D300" s="87"/>
    </row>
    <row r="301" spans="1:4" ht="12.75">
      <c r="A301" s="87"/>
      <c r="B301" s="87"/>
      <c r="C301" s="87"/>
      <c r="D301" s="87"/>
    </row>
    <row r="302" spans="1:4" ht="12.75">
      <c r="A302" s="87"/>
      <c r="B302" s="87"/>
      <c r="C302" s="87"/>
      <c r="D302" s="87"/>
    </row>
    <row r="303" spans="1:4" ht="12.75">
      <c r="A303" s="87"/>
      <c r="B303" s="87"/>
      <c r="C303" s="87"/>
      <c r="D303" s="87"/>
    </row>
    <row r="304" spans="1:4" ht="12.75">
      <c r="A304" s="87"/>
      <c r="B304" s="87"/>
      <c r="C304" s="87"/>
      <c r="D304" s="87"/>
    </row>
    <row r="305" spans="1:4" ht="12.75">
      <c r="A305" s="87"/>
      <c r="B305" s="87"/>
      <c r="C305" s="87"/>
      <c r="D305" s="87"/>
    </row>
    <row r="306" spans="1:4" ht="12.75">
      <c r="A306" s="87"/>
      <c r="B306" s="87"/>
      <c r="C306" s="87"/>
      <c r="D306" s="87"/>
    </row>
    <row r="307" spans="1:4" ht="12.75">
      <c r="A307" s="87"/>
      <c r="B307" s="87"/>
      <c r="C307" s="87"/>
      <c r="D307" s="87"/>
    </row>
    <row r="308" spans="1:4" ht="12.75">
      <c r="A308" s="87"/>
      <c r="B308" s="87"/>
      <c r="C308" s="87"/>
      <c r="D308" s="87"/>
    </row>
    <row r="309" spans="1:4" ht="12.75">
      <c r="A309" s="87"/>
      <c r="B309" s="87"/>
      <c r="C309" s="87"/>
      <c r="D309" s="87"/>
    </row>
    <row r="310" spans="1:4" ht="12.75">
      <c r="A310" s="87"/>
      <c r="B310" s="87"/>
      <c r="C310" s="87"/>
      <c r="D310" s="87"/>
    </row>
    <row r="311" spans="1:4" ht="12.75">
      <c r="A311" s="87"/>
      <c r="B311" s="87"/>
      <c r="C311" s="87"/>
      <c r="D311" s="87"/>
    </row>
    <row r="312" spans="1:4" ht="12.75">
      <c r="A312" s="87"/>
      <c r="B312" s="87"/>
      <c r="C312" s="87"/>
      <c r="D312" s="87"/>
    </row>
    <row r="313" spans="1:4" ht="12.75">
      <c r="A313" s="87"/>
      <c r="B313" s="87"/>
      <c r="C313" s="87"/>
      <c r="D313" s="87"/>
    </row>
    <row r="314" spans="1:4" ht="12.75">
      <c r="A314" s="87"/>
      <c r="B314" s="87"/>
      <c r="C314" s="87"/>
      <c r="D314" s="87"/>
    </row>
    <row r="315" spans="1:4" ht="12.75">
      <c r="A315" s="87"/>
      <c r="B315" s="87"/>
      <c r="C315" s="87"/>
      <c r="D315" s="87"/>
    </row>
    <row r="316" spans="1:4" ht="12.75">
      <c r="A316" s="87"/>
      <c r="B316" s="87"/>
      <c r="C316" s="87"/>
      <c r="D316" s="87"/>
    </row>
    <row r="317" spans="1:4" ht="12.75">
      <c r="A317" s="87"/>
      <c r="B317" s="87"/>
      <c r="C317" s="87"/>
      <c r="D317" s="87"/>
    </row>
    <row r="318" spans="1:4" ht="12.75">
      <c r="A318" s="87"/>
      <c r="B318" s="87"/>
      <c r="C318" s="87"/>
      <c r="D318" s="87"/>
    </row>
    <row r="319" spans="1:4" ht="12.75">
      <c r="A319" s="87"/>
      <c r="B319" s="87"/>
      <c r="C319" s="87"/>
      <c r="D319" s="87"/>
    </row>
    <row r="320" spans="1:4" ht="12.75">
      <c r="A320" s="87"/>
      <c r="B320" s="87"/>
      <c r="C320" s="87"/>
      <c r="D320" s="87"/>
    </row>
    <row r="321" spans="1:4" ht="12.75">
      <c r="A321" s="87"/>
      <c r="B321" s="87"/>
      <c r="C321" s="87"/>
      <c r="D321" s="87"/>
    </row>
    <row r="322" spans="1:4" ht="12.75">
      <c r="A322" s="87"/>
      <c r="B322" s="87"/>
      <c r="C322" s="87"/>
      <c r="D322" s="87"/>
    </row>
    <row r="323" spans="1:4" ht="12.75">
      <c r="A323" s="87"/>
      <c r="B323" s="87"/>
      <c r="C323" s="87"/>
      <c r="D323" s="87"/>
    </row>
    <row r="324" spans="1:4" ht="12.75">
      <c r="A324" s="87"/>
      <c r="B324" s="87"/>
      <c r="C324" s="87"/>
      <c r="D324" s="87"/>
    </row>
    <row r="325" spans="1:4" ht="12.75">
      <c r="A325" s="87"/>
      <c r="B325" s="87"/>
      <c r="C325" s="87"/>
      <c r="D325" s="87"/>
    </row>
    <row r="326" spans="1:4" ht="12.75">
      <c r="A326" s="87"/>
      <c r="B326" s="87"/>
      <c r="C326" s="87"/>
      <c r="D326" s="87"/>
    </row>
    <row r="327" spans="1:4" ht="12.75">
      <c r="A327" s="87"/>
      <c r="B327" s="87"/>
      <c r="C327" s="87"/>
      <c r="D327" s="87"/>
    </row>
    <row r="328" spans="1:4" ht="12.75">
      <c r="A328" s="87"/>
      <c r="B328" s="87"/>
      <c r="C328" s="87"/>
      <c r="D328" s="87"/>
    </row>
    <row r="329" spans="1:4" ht="12.75">
      <c r="A329" s="87"/>
      <c r="B329" s="87"/>
      <c r="C329" s="87"/>
      <c r="D329" s="87"/>
    </row>
    <row r="330" spans="1:4" ht="12.75">
      <c r="A330" s="87"/>
      <c r="B330" s="87"/>
      <c r="C330" s="87"/>
      <c r="D330" s="87"/>
    </row>
    <row r="331" spans="1:4" ht="12.75">
      <c r="A331" s="87"/>
      <c r="B331" s="87"/>
      <c r="C331" s="87"/>
      <c r="D331" s="87"/>
    </row>
    <row r="332" spans="1:4" ht="12.75">
      <c r="A332" s="87"/>
      <c r="B332" s="87"/>
      <c r="C332" s="87"/>
      <c r="D332" s="87"/>
    </row>
    <row r="333" spans="1:4" ht="12.75">
      <c r="A333" s="87"/>
      <c r="B333" s="87"/>
      <c r="C333" s="87"/>
      <c r="D333" s="87"/>
    </row>
    <row r="334" spans="1:4" ht="12.75">
      <c r="A334" s="87"/>
      <c r="B334" s="87"/>
      <c r="C334" s="87"/>
      <c r="D334" s="87"/>
    </row>
    <row r="335" spans="1:4" ht="12.75">
      <c r="A335" s="87"/>
      <c r="B335" s="87"/>
      <c r="C335" s="87"/>
      <c r="D335" s="87"/>
    </row>
    <row r="336" spans="1:4" ht="12.75">
      <c r="A336" s="87"/>
      <c r="B336" s="87"/>
      <c r="C336" s="87"/>
      <c r="D336" s="87"/>
    </row>
    <row r="337" spans="1:4" ht="12.75">
      <c r="A337" s="87"/>
      <c r="B337" s="87"/>
      <c r="C337" s="87"/>
      <c r="D337" s="87"/>
    </row>
    <row r="338" spans="1:4" ht="12.75">
      <c r="A338" s="87"/>
      <c r="B338" s="87"/>
      <c r="C338" s="87"/>
      <c r="D338" s="87"/>
    </row>
    <row r="339" spans="1:4" ht="12.75">
      <c r="A339" s="87"/>
      <c r="B339" s="87"/>
      <c r="C339" s="87"/>
      <c r="D339" s="87"/>
    </row>
    <row r="340" spans="1:4" ht="12.75">
      <c r="A340" s="87"/>
      <c r="B340" s="87"/>
      <c r="C340" s="87"/>
      <c r="D340" s="87"/>
    </row>
    <row r="341" spans="1:4" ht="12.75">
      <c r="A341" s="87"/>
      <c r="B341" s="87"/>
      <c r="C341" s="87"/>
      <c r="D341" s="87"/>
    </row>
    <row r="342" spans="1:4" ht="12.75">
      <c r="A342" s="87"/>
      <c r="B342" s="87"/>
      <c r="C342" s="87"/>
      <c r="D342" s="87"/>
    </row>
    <row r="343" spans="1:4" ht="12.75">
      <c r="A343" s="87"/>
      <c r="B343" s="87"/>
      <c r="C343" s="87"/>
      <c r="D343" s="87"/>
    </row>
    <row r="344" spans="1:4" ht="12.75">
      <c r="A344" s="87"/>
      <c r="B344" s="87"/>
      <c r="C344" s="87"/>
      <c r="D344" s="87"/>
    </row>
    <row r="345" spans="1:4" ht="12.75">
      <c r="A345" s="87"/>
      <c r="B345" s="87"/>
      <c r="C345" s="87"/>
      <c r="D345" s="87"/>
    </row>
    <row r="346" spans="1:4" ht="12.75">
      <c r="A346" s="87"/>
      <c r="B346" s="87"/>
      <c r="C346" s="87"/>
      <c r="D346" s="87"/>
    </row>
    <row r="347" spans="1:4" ht="12.75">
      <c r="A347" s="87"/>
      <c r="B347" s="87"/>
      <c r="C347" s="87"/>
      <c r="D347" s="87"/>
    </row>
    <row r="348" spans="1:4" ht="12.75">
      <c r="A348" s="87"/>
      <c r="B348" s="87"/>
      <c r="C348" s="87"/>
      <c r="D348" s="87"/>
    </row>
    <row r="349" spans="1:4" ht="12.75">
      <c r="A349" s="87"/>
      <c r="B349" s="87"/>
      <c r="C349" s="87"/>
      <c r="D349" s="87"/>
    </row>
    <row r="350" spans="1:4" ht="12.75">
      <c r="A350" s="87"/>
      <c r="B350" s="87"/>
      <c r="C350" s="87"/>
      <c r="D350" s="87"/>
    </row>
    <row r="351" spans="1:4" ht="12.75">
      <c r="A351" s="87"/>
      <c r="B351" s="87"/>
      <c r="C351" s="87"/>
      <c r="D351" s="87"/>
    </row>
    <row r="352" spans="1:4" ht="12.75">
      <c r="A352" s="87"/>
      <c r="B352" s="87"/>
      <c r="C352" s="87"/>
      <c r="D352" s="87"/>
    </row>
    <row r="353" spans="1:4" ht="12.75">
      <c r="A353" s="87"/>
      <c r="B353" s="87"/>
      <c r="C353" s="87"/>
      <c r="D353" s="87"/>
    </row>
    <row r="354" spans="1:4" ht="12.75">
      <c r="A354" s="87"/>
      <c r="B354" s="87"/>
      <c r="C354" s="87"/>
      <c r="D354" s="87"/>
    </row>
    <row r="355" spans="1:4" ht="12.75">
      <c r="A355" s="87"/>
      <c r="B355" s="87"/>
      <c r="C355" s="87"/>
      <c r="D355" s="87"/>
    </row>
    <row r="356" spans="1:4" ht="12.75">
      <c r="A356" s="87"/>
      <c r="B356" s="87"/>
      <c r="C356" s="87"/>
      <c r="D356" s="87"/>
    </row>
    <row r="357" spans="1:4" ht="12.75">
      <c r="A357" s="87"/>
      <c r="B357" s="87"/>
      <c r="C357" s="87"/>
      <c r="D357" s="87"/>
    </row>
    <row r="358" spans="1:4" ht="12.75">
      <c r="A358" s="87"/>
      <c r="B358" s="87"/>
      <c r="C358" s="87"/>
      <c r="D358" s="87"/>
    </row>
    <row r="359" spans="1:4" ht="12.75">
      <c r="A359" s="87"/>
      <c r="B359" s="87"/>
      <c r="C359" s="87"/>
      <c r="D359" s="87"/>
    </row>
    <row r="360" spans="1:4" ht="12.75">
      <c r="A360" s="87"/>
      <c r="B360" s="87"/>
      <c r="C360" s="87"/>
      <c r="D360" s="87"/>
    </row>
    <row r="361" spans="1:4" ht="12.75">
      <c r="A361" s="87"/>
      <c r="B361" s="87"/>
      <c r="C361" s="87"/>
      <c r="D361" s="87"/>
    </row>
    <row r="362" spans="1:4" ht="12.75">
      <c r="A362" s="87"/>
      <c r="B362" s="87"/>
      <c r="C362" s="87"/>
      <c r="D362" s="87"/>
    </row>
    <row r="363" spans="1:4" ht="12.75">
      <c r="A363" s="87"/>
      <c r="B363" s="87"/>
      <c r="C363" s="87"/>
      <c r="D363" s="87"/>
    </row>
    <row r="364" spans="1:4" ht="12.75">
      <c r="A364" s="87"/>
      <c r="B364" s="87"/>
      <c r="C364" s="87"/>
      <c r="D364" s="87"/>
    </row>
    <row r="365" spans="1:4" ht="12.75">
      <c r="A365" s="87"/>
      <c r="B365" s="87"/>
      <c r="C365" s="87"/>
      <c r="D365" s="87"/>
    </row>
    <row r="366" spans="1:4" ht="12.75">
      <c r="A366" s="87"/>
      <c r="B366" s="87"/>
      <c r="C366" s="87"/>
      <c r="D366" s="87"/>
    </row>
    <row r="367" spans="1:4" ht="12.75">
      <c r="A367" s="87"/>
      <c r="B367" s="87"/>
      <c r="C367" s="87"/>
      <c r="D367" s="87"/>
    </row>
    <row r="368" spans="1:4" ht="12.75">
      <c r="A368" s="87"/>
      <c r="B368" s="87"/>
      <c r="C368" s="87"/>
      <c r="D368" s="87"/>
    </row>
    <row r="369" spans="1:4" ht="12.75">
      <c r="A369" s="87"/>
      <c r="B369" s="87"/>
      <c r="C369" s="87"/>
      <c r="D369" s="87"/>
    </row>
    <row r="370" spans="1:4" ht="12.75">
      <c r="A370" s="87"/>
      <c r="B370" s="87"/>
      <c r="C370" s="87"/>
      <c r="D370" s="87"/>
    </row>
    <row r="371" spans="1:4" ht="12.75">
      <c r="A371" s="87"/>
      <c r="B371" s="87"/>
      <c r="C371" s="87"/>
      <c r="D371" s="87"/>
    </row>
    <row r="372" spans="1:4" ht="12.75">
      <c r="A372" s="87"/>
      <c r="B372" s="87"/>
      <c r="C372" s="87"/>
      <c r="D372" s="87"/>
    </row>
    <row r="373" spans="1:4" ht="12.75">
      <c r="A373" s="87"/>
      <c r="B373" s="87"/>
      <c r="C373" s="87"/>
      <c r="D373" s="87"/>
    </row>
    <row r="374" spans="1:4" ht="12.75">
      <c r="A374" s="87"/>
      <c r="B374" s="87"/>
      <c r="C374" s="87"/>
      <c r="D374" s="87"/>
    </row>
    <row r="375" spans="1:4" ht="12.75">
      <c r="A375" s="87"/>
      <c r="B375" s="87"/>
      <c r="C375" s="87"/>
      <c r="D375" s="87"/>
    </row>
    <row r="376" spans="1:4" ht="12.75">
      <c r="A376" s="87"/>
      <c r="B376" s="87"/>
      <c r="C376" s="87"/>
      <c r="D376" s="87"/>
    </row>
    <row r="377" spans="1:4" ht="12.75">
      <c r="A377" s="87"/>
      <c r="B377" s="87"/>
      <c r="C377" s="87"/>
      <c r="D377" s="87"/>
    </row>
    <row r="378" spans="1:4" ht="12.75">
      <c r="A378" s="87"/>
      <c r="B378" s="87"/>
      <c r="C378" s="87"/>
      <c r="D378" s="87"/>
    </row>
    <row r="379" spans="1:4" ht="12.75">
      <c r="A379" s="87"/>
      <c r="B379" s="87"/>
      <c r="C379" s="87"/>
      <c r="D379" s="87"/>
    </row>
    <row r="380" spans="1:4" ht="12.75">
      <c r="A380" s="87"/>
      <c r="B380" s="87"/>
      <c r="C380" s="87"/>
      <c r="D380" s="87"/>
    </row>
    <row r="381" spans="1:4" ht="12.75">
      <c r="A381" s="87"/>
      <c r="B381" s="87"/>
      <c r="C381" s="87"/>
      <c r="D381" s="87"/>
    </row>
    <row r="382" spans="1:4" ht="12.75">
      <c r="A382" s="87"/>
      <c r="B382" s="87"/>
      <c r="C382" s="87"/>
      <c r="D382" s="87"/>
    </row>
    <row r="383" spans="1:4" ht="12.75">
      <c r="A383" s="87"/>
      <c r="B383" s="87"/>
      <c r="C383" s="87"/>
      <c r="D383" s="87"/>
    </row>
    <row r="384" spans="1:4" ht="12.75">
      <c r="A384" s="87"/>
      <c r="B384" s="87"/>
      <c r="C384" s="87"/>
      <c r="D384" s="87"/>
    </row>
    <row r="385" spans="1:4" ht="12.75">
      <c r="A385" s="87"/>
      <c r="B385" s="87"/>
      <c r="C385" s="87"/>
      <c r="D385" s="87"/>
    </row>
    <row r="386" spans="1:4" ht="12.75">
      <c r="A386" s="87"/>
      <c r="B386" s="87"/>
      <c r="C386" s="87"/>
      <c r="D386" s="87"/>
    </row>
    <row r="387" spans="1:4" ht="12.75">
      <c r="A387" s="87"/>
      <c r="B387" s="87"/>
      <c r="C387" s="87"/>
      <c r="D387" s="87"/>
    </row>
    <row r="388" spans="1:4" ht="12.75">
      <c r="A388" s="87"/>
      <c r="B388" s="87"/>
      <c r="C388" s="87"/>
      <c r="D388" s="87"/>
    </row>
    <row r="389" spans="1:4" ht="12.75">
      <c r="A389" s="87"/>
      <c r="B389" s="87"/>
      <c r="C389" s="87"/>
      <c r="D389" s="87"/>
    </row>
    <row r="390" spans="1:4" ht="12.75">
      <c r="A390" s="87"/>
      <c r="B390" s="87"/>
      <c r="C390" s="87"/>
      <c r="D390" s="87"/>
    </row>
    <row r="391" spans="1:4" ht="12.75">
      <c r="A391" s="87"/>
      <c r="B391" s="87"/>
      <c r="C391" s="87"/>
      <c r="D391" s="87"/>
    </row>
    <row r="392" spans="1:4" ht="12.75">
      <c r="A392" s="87"/>
      <c r="B392" s="87"/>
      <c r="C392" s="87"/>
      <c r="D392" s="87"/>
    </row>
    <row r="393" spans="1:4" ht="12.75">
      <c r="A393" s="87"/>
      <c r="B393" s="87"/>
      <c r="C393" s="87"/>
      <c r="D393" s="87"/>
    </row>
    <row r="394" spans="1:4" ht="12.75">
      <c r="A394" s="87"/>
      <c r="B394" s="87"/>
      <c r="C394" s="87"/>
      <c r="D394" s="87"/>
    </row>
    <row r="395" spans="1:4" ht="12.75">
      <c r="A395" s="87"/>
      <c r="B395" s="87"/>
      <c r="C395" s="87"/>
      <c r="D395" s="87"/>
    </row>
    <row r="396" spans="1:4" ht="12.75">
      <c r="A396" s="87"/>
      <c r="B396" s="87"/>
      <c r="C396" s="87"/>
      <c r="D396" s="87"/>
    </row>
    <row r="397" spans="1:4" ht="12.75">
      <c r="A397" s="87"/>
      <c r="B397" s="87"/>
      <c r="C397" s="87"/>
      <c r="D397" s="87"/>
    </row>
    <row r="398" spans="1:4" ht="12.75">
      <c r="A398" s="87"/>
      <c r="B398" s="87"/>
      <c r="C398" s="87"/>
      <c r="D398" s="87"/>
    </row>
    <row r="399" spans="1:4" ht="12.75">
      <c r="A399" s="87"/>
      <c r="B399" s="87"/>
      <c r="C399" s="87"/>
      <c r="D399" s="87"/>
    </row>
    <row r="400" spans="1:4" ht="12.75">
      <c r="A400" s="87"/>
      <c r="B400" s="87"/>
      <c r="C400" s="87"/>
      <c r="D400" s="87"/>
    </row>
    <row r="401" spans="1:4" ht="12.75">
      <c r="A401" s="87"/>
      <c r="B401" s="87"/>
      <c r="C401" s="87"/>
      <c r="D401" s="87"/>
    </row>
    <row r="402" spans="1:4" ht="12.75">
      <c r="A402" s="87"/>
      <c r="B402" s="87"/>
      <c r="C402" s="87"/>
      <c r="D402" s="87"/>
    </row>
    <row r="403" spans="1:4" ht="12.75">
      <c r="A403" s="87"/>
      <c r="B403" s="87"/>
      <c r="C403" s="87"/>
      <c r="D403" s="87"/>
    </row>
    <row r="404" spans="1:4" ht="12.75">
      <c r="A404" s="87"/>
      <c r="B404" s="87"/>
      <c r="C404" s="87"/>
      <c r="D404" s="87"/>
    </row>
    <row r="405" spans="1:4" ht="12.75">
      <c r="A405" s="87"/>
      <c r="B405" s="87"/>
      <c r="C405" s="87"/>
      <c r="D405" s="87"/>
    </row>
    <row r="406" spans="1:4" ht="12.75">
      <c r="A406" s="87"/>
      <c r="B406" s="87"/>
      <c r="C406" s="87"/>
      <c r="D406" s="87"/>
    </row>
    <row r="407" spans="1:4" ht="12.75">
      <c r="A407" s="87"/>
      <c r="B407" s="87"/>
      <c r="C407" s="87"/>
      <c r="D407" s="87"/>
    </row>
    <row r="408" spans="1:4" ht="12.75">
      <c r="A408" s="87"/>
      <c r="B408" s="87"/>
      <c r="C408" s="87"/>
      <c r="D408" s="87"/>
    </row>
    <row r="409" spans="1:4" ht="12.75">
      <c r="A409" s="87"/>
      <c r="B409" s="87"/>
      <c r="C409" s="87"/>
      <c r="D409" s="87"/>
    </row>
    <row r="410" spans="1:4" ht="12.75">
      <c r="A410" s="87"/>
      <c r="B410" s="87"/>
      <c r="C410" s="87"/>
      <c r="D410" s="87"/>
    </row>
    <row r="411" spans="1:4" ht="12.75">
      <c r="A411" s="87"/>
      <c r="B411" s="87"/>
      <c r="C411" s="87"/>
      <c r="D411" s="87"/>
    </row>
    <row r="412" spans="1:4" ht="12.75">
      <c r="A412" s="87"/>
      <c r="B412" s="87"/>
      <c r="C412" s="87"/>
      <c r="D412" s="87"/>
    </row>
    <row r="413" spans="1:4" ht="12.75">
      <c r="A413" s="87"/>
      <c r="B413" s="87"/>
      <c r="C413" s="87"/>
      <c r="D413" s="87"/>
    </row>
    <row r="414" spans="1:4" ht="12.75">
      <c r="A414" s="87"/>
      <c r="B414" s="87"/>
      <c r="C414" s="87"/>
      <c r="D414" s="87"/>
    </row>
    <row r="415" spans="1:4" ht="12.75">
      <c r="A415" s="87"/>
      <c r="B415" s="87"/>
      <c r="C415" s="87"/>
      <c r="D415" s="87"/>
    </row>
    <row r="416" spans="1:4" ht="12.75">
      <c r="A416" s="87"/>
      <c r="B416" s="87"/>
      <c r="C416" s="87"/>
      <c r="D416" s="87"/>
    </row>
    <row r="417" spans="1:4" ht="12.75">
      <c r="A417" s="87"/>
      <c r="B417" s="87"/>
      <c r="C417" s="87"/>
      <c r="D417" s="87"/>
    </row>
    <row r="418" spans="1:4" ht="12.75">
      <c r="A418" s="87"/>
      <c r="B418" s="87"/>
      <c r="C418" s="87"/>
      <c r="D418" s="87"/>
    </row>
    <row r="419" spans="1:4" ht="12.75">
      <c r="A419" s="87"/>
      <c r="B419" s="87"/>
      <c r="C419" s="87"/>
      <c r="D419" s="87"/>
    </row>
    <row r="420" spans="1:4" ht="12.75">
      <c r="A420" s="87"/>
      <c r="B420" s="87"/>
      <c r="C420" s="87"/>
      <c r="D420" s="87"/>
    </row>
    <row r="421" spans="1:4" ht="12.75">
      <c r="A421" s="87"/>
      <c r="B421" s="87"/>
      <c r="C421" s="87"/>
      <c r="D421" s="87"/>
    </row>
    <row r="422" spans="1:4" ht="12.75">
      <c r="A422" s="87"/>
      <c r="B422" s="87"/>
      <c r="C422" s="87"/>
      <c r="D422" s="87"/>
    </row>
    <row r="423" spans="1:4" ht="12.75">
      <c r="A423" s="87"/>
      <c r="B423" s="87"/>
      <c r="C423" s="87"/>
      <c r="D423" s="87"/>
    </row>
    <row r="424" spans="1:4" ht="12.75">
      <c r="A424" s="87"/>
      <c r="B424" s="87"/>
      <c r="C424" s="87"/>
      <c r="D424" s="87"/>
    </row>
    <row r="425" spans="1:4" ht="12.75">
      <c r="A425" s="87"/>
      <c r="B425" s="87"/>
      <c r="C425" s="87"/>
      <c r="D425" s="87"/>
    </row>
    <row r="426" spans="1:4" ht="12.75">
      <c r="A426" s="87"/>
      <c r="B426" s="87"/>
      <c r="C426" s="87"/>
      <c r="D426" s="87"/>
    </row>
    <row r="427" spans="1:4" ht="12.75">
      <c r="A427" s="87"/>
      <c r="B427" s="87"/>
      <c r="C427" s="87"/>
      <c r="D427" s="87"/>
    </row>
    <row r="428" spans="1:4" ht="12.75">
      <c r="A428" s="87"/>
      <c r="B428" s="87"/>
      <c r="C428" s="87"/>
      <c r="D428" s="87"/>
    </row>
    <row r="429" spans="1:4" ht="12.75">
      <c r="A429" s="87"/>
      <c r="B429" s="87"/>
      <c r="C429" s="87"/>
      <c r="D429" s="87"/>
    </row>
    <row r="430" spans="1:4" ht="12.75">
      <c r="A430" s="87"/>
      <c r="B430" s="87"/>
      <c r="C430" s="87"/>
      <c r="D430" s="87"/>
    </row>
    <row r="431" spans="1:4" ht="12.75">
      <c r="A431" s="87"/>
      <c r="B431" s="87"/>
      <c r="C431" s="87"/>
      <c r="D431" s="87"/>
    </row>
    <row r="432" spans="1:4" ht="12.75">
      <c r="A432" s="87"/>
      <c r="B432" s="87"/>
      <c r="C432" s="87"/>
      <c r="D432" s="87"/>
    </row>
    <row r="433" spans="1:4" ht="12.75">
      <c r="A433" s="87"/>
      <c r="B433" s="87"/>
      <c r="C433" s="87"/>
      <c r="D433" s="87"/>
    </row>
    <row r="434" spans="1:4" ht="12.75">
      <c r="A434" s="87"/>
      <c r="B434" s="87"/>
      <c r="C434" s="87"/>
      <c r="D434" s="87"/>
    </row>
    <row r="435" spans="1:4" ht="12.75">
      <c r="A435" s="87"/>
      <c r="B435" s="87"/>
      <c r="C435" s="87"/>
      <c r="D435" s="87"/>
    </row>
    <row r="436" spans="1:4" ht="12.75">
      <c r="A436" s="87"/>
      <c r="B436" s="87"/>
      <c r="C436" s="87"/>
      <c r="D436" s="87"/>
    </row>
    <row r="437" spans="1:4" ht="12.75">
      <c r="A437" s="87"/>
      <c r="B437" s="87"/>
      <c r="C437" s="87"/>
      <c r="D437" s="87"/>
    </row>
    <row r="438" spans="1:4" ht="12.75">
      <c r="A438" s="87"/>
      <c r="B438" s="87"/>
      <c r="C438" s="87"/>
      <c r="D438" s="87"/>
    </row>
    <row r="439" spans="1:4" ht="12.75">
      <c r="A439" s="87"/>
      <c r="B439" s="87"/>
      <c r="C439" s="87"/>
      <c r="D439" s="87"/>
    </row>
    <row r="440" spans="1:4" ht="12.75">
      <c r="A440" s="87"/>
      <c r="B440" s="87"/>
      <c r="C440" s="87"/>
      <c r="D440" s="87"/>
    </row>
    <row r="441" spans="1:4" ht="12.75">
      <c r="A441" s="87"/>
      <c r="B441" s="87"/>
      <c r="C441" s="87"/>
      <c r="D441" s="87"/>
    </row>
    <row r="442" spans="1:4" ht="12.75">
      <c r="A442" s="87"/>
      <c r="B442" s="87"/>
      <c r="C442" s="87"/>
      <c r="D442" s="87"/>
    </row>
    <row r="443" spans="1:4" ht="12.75">
      <c r="A443" s="87"/>
      <c r="B443" s="87"/>
      <c r="C443" s="87"/>
      <c r="D443" s="87"/>
    </row>
    <row r="444" spans="1:4" ht="12.75">
      <c r="A444" s="87"/>
      <c r="B444" s="87"/>
      <c r="C444" s="87"/>
      <c r="D444" s="87"/>
    </row>
    <row r="445" spans="1:4" ht="12.75">
      <c r="A445" s="87"/>
      <c r="B445" s="87"/>
      <c r="C445" s="87"/>
      <c r="D445" s="87"/>
    </row>
    <row r="446" spans="1:4" ht="12.75">
      <c r="A446" s="87"/>
      <c r="B446" s="87"/>
      <c r="C446" s="87"/>
      <c r="D446" s="87"/>
    </row>
    <row r="447" spans="1:4" ht="12.75">
      <c r="A447" s="87"/>
      <c r="B447" s="87"/>
      <c r="C447" s="87"/>
      <c r="D447" s="87"/>
    </row>
    <row r="448" spans="1:4" ht="12.75">
      <c r="A448" s="87"/>
      <c r="B448" s="87"/>
      <c r="C448" s="87"/>
      <c r="D448" s="87"/>
    </row>
    <row r="449" spans="1:4" ht="12.75">
      <c r="A449" s="87"/>
      <c r="B449" s="87"/>
      <c r="C449" s="87"/>
      <c r="D449" s="87"/>
    </row>
    <row r="450" spans="1:4" ht="12.75">
      <c r="A450" s="87"/>
      <c r="B450" s="87"/>
      <c r="C450" s="87"/>
      <c r="D450" s="87"/>
    </row>
    <row r="451" spans="1:4" ht="12.75">
      <c r="A451" s="87"/>
      <c r="B451" s="87"/>
      <c r="C451" s="87"/>
      <c r="D451" s="87"/>
    </row>
    <row r="452" spans="1:4" ht="12.75">
      <c r="A452" s="87"/>
      <c r="B452" s="87"/>
      <c r="C452" s="87"/>
      <c r="D452" s="87"/>
    </row>
    <row r="453" spans="1:4" ht="12.75">
      <c r="A453" s="87"/>
      <c r="B453" s="87"/>
      <c r="C453" s="87"/>
      <c r="D453" s="87"/>
    </row>
    <row r="454" spans="1:4" ht="12.75">
      <c r="A454" s="87"/>
      <c r="B454" s="87"/>
      <c r="C454" s="87"/>
      <c r="D454" s="87"/>
    </row>
    <row r="455" spans="1:4" ht="12.75">
      <c r="A455" s="87"/>
      <c r="B455" s="87"/>
      <c r="C455" s="87"/>
      <c r="D455" s="87"/>
    </row>
    <row r="456" spans="1:4" ht="12.75">
      <c r="A456" s="87"/>
      <c r="B456" s="87"/>
      <c r="C456" s="87"/>
      <c r="D456" s="87"/>
    </row>
    <row r="457" spans="1:4" ht="12.75">
      <c r="A457" s="87"/>
      <c r="B457" s="87"/>
      <c r="C457" s="87"/>
      <c r="D457" s="87"/>
    </row>
    <row r="458" spans="1:4" ht="12.75">
      <c r="A458" s="87"/>
      <c r="B458" s="87"/>
      <c r="C458" s="87"/>
      <c r="D458" s="87"/>
    </row>
    <row r="459" spans="1:4" ht="12.75">
      <c r="A459" s="87"/>
      <c r="B459" s="87"/>
      <c r="C459" s="87"/>
      <c r="D459" s="87"/>
    </row>
    <row r="460" spans="1:4" ht="12.75">
      <c r="A460" s="87"/>
      <c r="B460" s="87"/>
      <c r="C460" s="87"/>
      <c r="D460" s="87"/>
    </row>
    <row r="461" spans="1:4" ht="12.75">
      <c r="A461" s="87"/>
      <c r="B461" s="87"/>
      <c r="C461" s="87"/>
      <c r="D461" s="87"/>
    </row>
    <row r="462" spans="1:4" ht="12.75">
      <c r="A462" s="87"/>
      <c r="B462" s="87"/>
      <c r="C462" s="87"/>
      <c r="D462" s="87"/>
    </row>
    <row r="463" spans="1:4" ht="12.75">
      <c r="A463" s="87"/>
      <c r="B463" s="87"/>
      <c r="C463" s="87"/>
      <c r="D463" s="87"/>
    </row>
    <row r="464" spans="1:4" ht="12.75">
      <c r="A464" s="87"/>
      <c r="B464" s="87"/>
      <c r="C464" s="87"/>
      <c r="D464" s="87"/>
    </row>
    <row r="465" spans="1:4" ht="12.75">
      <c r="A465" s="87"/>
      <c r="B465" s="87"/>
      <c r="C465" s="87"/>
      <c r="D465" s="87"/>
    </row>
    <row r="466" spans="1:4" ht="12.75">
      <c r="A466" s="87"/>
      <c r="B466" s="87"/>
      <c r="C466" s="87"/>
      <c r="D466" s="87"/>
    </row>
    <row r="467" spans="1:4" ht="12.75">
      <c r="A467" s="87"/>
      <c r="B467" s="87"/>
      <c r="C467" s="87"/>
      <c r="D467" s="87"/>
    </row>
    <row r="468" spans="1:4" ht="12.75">
      <c r="A468" s="87"/>
      <c r="B468" s="87"/>
      <c r="C468" s="87"/>
      <c r="D468" s="87"/>
    </row>
    <row r="469" spans="1:4" ht="12.75">
      <c r="A469" s="87"/>
      <c r="B469" s="87"/>
      <c r="C469" s="87"/>
      <c r="D469" s="87"/>
    </row>
    <row r="470" spans="1:4" ht="12.75">
      <c r="A470" s="87"/>
      <c r="B470" s="87"/>
      <c r="C470" s="87"/>
      <c r="D470" s="87"/>
    </row>
    <row r="471" spans="1:4" ht="12.75">
      <c r="A471" s="87"/>
      <c r="B471" s="87"/>
      <c r="C471" s="87"/>
      <c r="D471" s="87"/>
    </row>
    <row r="472" spans="1:4" ht="12.75">
      <c r="A472" s="87"/>
      <c r="B472" s="87"/>
      <c r="C472" s="87"/>
      <c r="D472" s="87"/>
    </row>
    <row r="473" spans="1:4" ht="12.75">
      <c r="A473" s="87"/>
      <c r="B473" s="87"/>
      <c r="C473" s="87"/>
      <c r="D473" s="87"/>
    </row>
    <row r="474" spans="1:4" ht="12.75">
      <c r="A474" s="87"/>
      <c r="B474" s="87"/>
      <c r="C474" s="87"/>
      <c r="D474" s="87"/>
    </row>
    <row r="475" spans="1:4" ht="12.75">
      <c r="A475" s="87"/>
      <c r="B475" s="87"/>
      <c r="C475" s="87"/>
      <c r="D475" s="87"/>
    </row>
    <row r="476" spans="1:4" ht="12.75">
      <c r="A476" s="87"/>
      <c r="B476" s="87"/>
      <c r="C476" s="87"/>
      <c r="D476" s="87"/>
    </row>
    <row r="477" spans="1:4" ht="12.75">
      <c r="A477" s="87"/>
      <c r="B477" s="87"/>
      <c r="C477" s="87"/>
      <c r="D477" s="87"/>
    </row>
    <row r="478" spans="1:4" ht="12.75">
      <c r="A478" s="87"/>
      <c r="B478" s="87"/>
      <c r="C478" s="87"/>
      <c r="D478" s="87"/>
    </row>
    <row r="479" spans="1:4" ht="12.75">
      <c r="A479" s="87"/>
      <c r="B479" s="87"/>
      <c r="C479" s="87"/>
      <c r="D479" s="87"/>
    </row>
    <row r="480" spans="1:4" ht="12.75">
      <c r="A480" s="87"/>
      <c r="B480" s="87"/>
      <c r="C480" s="87"/>
      <c r="D480" s="87"/>
    </row>
    <row r="481" spans="1:4" ht="12.75">
      <c r="A481" s="87"/>
      <c r="B481" s="87"/>
      <c r="C481" s="87"/>
      <c r="D481" s="87"/>
    </row>
    <row r="482" spans="1:4" ht="12.75">
      <c r="A482" s="87"/>
      <c r="B482" s="87"/>
      <c r="C482" s="87"/>
      <c r="D482" s="87"/>
    </row>
    <row r="483" spans="1:4" ht="12.75">
      <c r="A483" s="87"/>
      <c r="B483" s="87"/>
      <c r="C483" s="87"/>
      <c r="D483" s="87"/>
    </row>
    <row r="484" spans="1:4" ht="12.75">
      <c r="A484" s="87"/>
      <c r="B484" s="87"/>
      <c r="C484" s="87"/>
      <c r="D484" s="87"/>
    </row>
    <row r="485" spans="1:4" ht="12.75">
      <c r="A485" s="87"/>
      <c r="B485" s="87"/>
      <c r="C485" s="87"/>
      <c r="D485" s="87"/>
    </row>
    <row r="486" spans="1:4" ht="12.75">
      <c r="A486" s="87"/>
      <c r="B486" s="87"/>
      <c r="C486" s="87"/>
      <c r="D486" s="87"/>
    </row>
    <row r="487" spans="1:4" ht="12.75">
      <c r="A487" s="87"/>
      <c r="B487" s="87"/>
      <c r="C487" s="87"/>
      <c r="D487" s="87"/>
    </row>
    <row r="488" spans="1:4" ht="12.75">
      <c r="A488" s="87"/>
      <c r="B488" s="87"/>
      <c r="C488" s="87"/>
      <c r="D488" s="87"/>
    </row>
    <row r="489" spans="1:4" ht="12.75">
      <c r="A489" s="87"/>
      <c r="B489" s="87"/>
      <c r="C489" s="87"/>
      <c r="D489" s="87"/>
    </row>
    <row r="490" spans="1:4" ht="12.75">
      <c r="A490" s="87"/>
      <c r="B490" s="87"/>
      <c r="C490" s="87"/>
      <c r="D490" s="87"/>
    </row>
    <row r="491" spans="1:4" ht="12.75">
      <c r="A491" s="87"/>
      <c r="B491" s="87"/>
      <c r="C491" s="87"/>
      <c r="D491" s="87"/>
    </row>
    <row r="492" spans="1:4" ht="12.75">
      <c r="A492" s="87"/>
      <c r="B492" s="87"/>
      <c r="C492" s="87"/>
      <c r="D492" s="87"/>
    </row>
    <row r="493" spans="1:4" ht="12.75">
      <c r="A493" s="87"/>
      <c r="B493" s="87"/>
      <c r="C493" s="87"/>
      <c r="D493" s="87"/>
    </row>
    <row r="494" spans="1:4" ht="12.75">
      <c r="A494" s="87"/>
      <c r="B494" s="87"/>
      <c r="C494" s="87"/>
      <c r="D494" s="87"/>
    </row>
    <row r="495" spans="1:4" ht="12.75">
      <c r="A495" s="87"/>
      <c r="B495" s="87"/>
      <c r="C495" s="87"/>
      <c r="D495" s="87"/>
    </row>
    <row r="496" spans="1:4" ht="12.75">
      <c r="A496" s="87"/>
      <c r="B496" s="87"/>
      <c r="C496" s="87"/>
      <c r="D496" s="87"/>
    </row>
    <row r="497" spans="1:4" ht="12.75">
      <c r="A497" s="87"/>
      <c r="B497" s="87"/>
      <c r="C497" s="87"/>
      <c r="D497" s="87"/>
    </row>
    <row r="498" spans="1:4" ht="12.75">
      <c r="A498" s="87"/>
      <c r="B498" s="87"/>
      <c r="C498" s="87"/>
      <c r="D498" s="87"/>
    </row>
    <row r="499" spans="1:4" ht="12.75">
      <c r="A499" s="87"/>
      <c r="B499" s="87"/>
      <c r="C499" s="87"/>
      <c r="D499" s="87"/>
    </row>
    <row r="500" spans="1:4" ht="12.75">
      <c r="A500" s="87"/>
      <c r="B500" s="87"/>
      <c r="C500" s="87"/>
      <c r="D500" s="87"/>
    </row>
    <row r="501" spans="1:4" ht="12.75">
      <c r="A501" s="87"/>
      <c r="B501" s="87"/>
      <c r="C501" s="87"/>
      <c r="D501" s="87"/>
    </row>
    <row r="502" spans="1:4" ht="12.75">
      <c r="A502" s="87"/>
      <c r="B502" s="87"/>
      <c r="C502" s="87"/>
      <c r="D502" s="87"/>
    </row>
    <row r="503" spans="1:4" ht="12.75">
      <c r="A503" s="87"/>
      <c r="B503" s="87"/>
      <c r="C503" s="87"/>
      <c r="D503" s="87"/>
    </row>
    <row r="504" spans="1:4" ht="12.75">
      <c r="A504" s="87"/>
      <c r="B504" s="87"/>
      <c r="C504" s="87"/>
      <c r="D504" s="87"/>
    </row>
    <row r="505" spans="1:4" ht="12.75">
      <c r="A505" s="87"/>
      <c r="B505" s="87"/>
      <c r="C505" s="87"/>
      <c r="D505" s="87"/>
    </row>
    <row r="506" spans="1:4" ht="12.75">
      <c r="A506" s="87"/>
      <c r="B506" s="87"/>
      <c r="C506" s="87"/>
      <c r="D506" s="87"/>
    </row>
    <row r="507" spans="1:4" ht="12.75">
      <c r="A507" s="87"/>
      <c r="B507" s="87"/>
      <c r="C507" s="87"/>
      <c r="D507" s="87"/>
    </row>
    <row r="508" spans="1:4" ht="12.75">
      <c r="A508" s="87"/>
      <c r="B508" s="87"/>
      <c r="C508" s="87"/>
      <c r="D508" s="87"/>
    </row>
    <row r="509" spans="1:4" ht="12.75">
      <c r="A509" s="87"/>
      <c r="B509" s="87"/>
      <c r="C509" s="87"/>
      <c r="D509" s="87"/>
    </row>
    <row r="510" spans="1:4" ht="12.75">
      <c r="A510" s="87"/>
      <c r="B510" s="87"/>
      <c r="C510" s="87"/>
      <c r="D510" s="87"/>
    </row>
    <row r="511" spans="1:4" ht="12.75">
      <c r="A511" s="87"/>
      <c r="B511" s="87"/>
      <c r="C511" s="87"/>
      <c r="D511" s="87"/>
    </row>
    <row r="512" spans="1:4" ht="12.75">
      <c r="A512" s="87"/>
      <c r="B512" s="87"/>
      <c r="C512" s="87"/>
      <c r="D512" s="87"/>
    </row>
    <row r="513" spans="1:4" ht="12.75">
      <c r="A513" s="87"/>
      <c r="B513" s="87"/>
      <c r="C513" s="87"/>
      <c r="D513" s="87"/>
    </row>
    <row r="514" spans="1:4" ht="12.75">
      <c r="A514" s="87"/>
      <c r="B514" s="87"/>
      <c r="C514" s="87"/>
      <c r="D514" s="87"/>
    </row>
    <row r="515" spans="1:4" ht="12.75">
      <c r="A515" s="87"/>
      <c r="B515" s="87"/>
      <c r="C515" s="87"/>
      <c r="D515" s="87"/>
    </row>
    <row r="516" spans="1:4" ht="12.75">
      <c r="A516" s="87"/>
      <c r="B516" s="87"/>
      <c r="C516" s="87"/>
      <c r="D516" s="87"/>
    </row>
    <row r="517" spans="1:4" ht="12.75">
      <c r="A517" s="87"/>
      <c r="B517" s="87"/>
      <c r="C517" s="87"/>
      <c r="D517" s="87"/>
    </row>
    <row r="518" spans="1:4" ht="12.75">
      <c r="A518" s="87"/>
      <c r="B518" s="87"/>
      <c r="C518" s="87"/>
      <c r="D518" s="87"/>
    </row>
    <row r="519" spans="1:4" ht="12.75">
      <c r="A519" s="87"/>
      <c r="B519" s="87"/>
      <c r="C519" s="87"/>
      <c r="D519" s="87"/>
    </row>
    <row r="520" spans="1:4" ht="12.75">
      <c r="A520" s="87"/>
      <c r="B520" s="87"/>
      <c r="C520" s="87"/>
      <c r="D520" s="87"/>
    </row>
    <row r="521" spans="1:4" ht="12.75">
      <c r="A521" s="87"/>
      <c r="B521" s="87"/>
      <c r="C521" s="87"/>
      <c r="D521" s="87"/>
    </row>
    <row r="522" spans="1:4" ht="12.75">
      <c r="A522" s="87"/>
      <c r="B522" s="87"/>
      <c r="C522" s="87"/>
      <c r="D522" s="87"/>
    </row>
    <row r="523" spans="1:4" ht="12.75">
      <c r="A523" s="87"/>
      <c r="B523" s="87"/>
      <c r="C523" s="87"/>
      <c r="D523" s="87"/>
    </row>
    <row r="524" spans="1:4" ht="12.75">
      <c r="A524" s="87"/>
      <c r="B524" s="87"/>
      <c r="C524" s="87"/>
      <c r="D524" s="87"/>
    </row>
    <row r="525" spans="1:4" ht="12.75">
      <c r="A525" s="87"/>
      <c r="B525" s="87"/>
      <c r="C525" s="87"/>
      <c r="D525" s="87"/>
    </row>
    <row r="526" spans="1:4" ht="12.75">
      <c r="A526" s="87"/>
      <c r="B526" s="87"/>
      <c r="C526" s="87"/>
      <c r="D526" s="87"/>
    </row>
    <row r="527" spans="1:4" ht="12.75">
      <c r="A527" s="87"/>
      <c r="B527" s="87"/>
      <c r="C527" s="87"/>
      <c r="D527" s="87"/>
    </row>
    <row r="528" spans="1:4" ht="12.75">
      <c r="A528" s="87"/>
      <c r="B528" s="87"/>
      <c r="C528" s="87"/>
      <c r="D528" s="87"/>
    </row>
    <row r="529" spans="1:4" ht="12.75">
      <c r="A529" s="87"/>
      <c r="B529" s="87"/>
      <c r="C529" s="87"/>
      <c r="D529" s="87"/>
    </row>
    <row r="530" spans="1:4" ht="12.75">
      <c r="A530" s="87"/>
      <c r="B530" s="87"/>
      <c r="C530" s="87"/>
      <c r="D530" s="87"/>
    </row>
    <row r="531" spans="1:4" ht="12.75">
      <c r="A531" s="87"/>
      <c r="B531" s="87"/>
      <c r="C531" s="87"/>
      <c r="D531" s="87"/>
    </row>
    <row r="532" spans="1:4" ht="12.75">
      <c r="A532" s="87"/>
      <c r="B532" s="87"/>
      <c r="C532" s="87"/>
      <c r="D532" s="87"/>
    </row>
    <row r="533" spans="1:4" ht="12.75">
      <c r="A533" s="87"/>
      <c r="B533" s="87"/>
      <c r="C533" s="87"/>
      <c r="D533" s="87"/>
    </row>
    <row r="534" spans="1:4" ht="12.75">
      <c r="A534" s="87"/>
      <c r="B534" s="87"/>
      <c r="C534" s="87"/>
      <c r="D534" s="87"/>
    </row>
    <row r="535" spans="1:4" ht="12.75">
      <c r="A535" s="87"/>
      <c r="B535" s="87"/>
      <c r="C535" s="87"/>
      <c r="D535" s="87"/>
    </row>
    <row r="536" spans="1:4" ht="12.75">
      <c r="A536" s="87"/>
      <c r="B536" s="87"/>
      <c r="C536" s="87"/>
      <c r="D536" s="87"/>
    </row>
    <row r="537" spans="1:4" ht="12.75">
      <c r="A537" s="87"/>
      <c r="B537" s="87"/>
      <c r="C537" s="87"/>
      <c r="D537" s="87"/>
    </row>
    <row r="538" spans="1:4" ht="12.75">
      <c r="A538" s="87"/>
      <c r="B538" s="87"/>
      <c r="C538" s="87"/>
      <c r="D538" s="87"/>
    </row>
    <row r="539" spans="1:4" ht="12.75">
      <c r="A539" s="87"/>
      <c r="B539" s="87"/>
      <c r="C539" s="87"/>
      <c r="D539" s="87"/>
    </row>
    <row r="540" spans="1:4" ht="12.75">
      <c r="A540" s="87"/>
      <c r="B540" s="87"/>
      <c r="C540" s="87"/>
      <c r="D540" s="87"/>
    </row>
    <row r="541" spans="1:4" ht="12.75">
      <c r="A541" s="87"/>
      <c r="B541" s="87"/>
      <c r="C541" s="87"/>
      <c r="D541" s="87"/>
    </row>
    <row r="542" spans="1:4" ht="12.75">
      <c r="A542" s="87"/>
      <c r="B542" s="87"/>
      <c r="C542" s="87"/>
      <c r="D542" s="87"/>
    </row>
    <row r="543" spans="1:4" ht="12.75">
      <c r="A543" s="87"/>
      <c r="B543" s="87"/>
      <c r="C543" s="87"/>
      <c r="D543" s="87"/>
    </row>
    <row r="544" spans="1:4" ht="12.75">
      <c r="A544" s="87"/>
      <c r="B544" s="87"/>
      <c r="C544" s="87"/>
      <c r="D544" s="87"/>
    </row>
    <row r="545" spans="1:4" ht="12.75">
      <c r="A545" s="87"/>
      <c r="B545" s="87"/>
      <c r="C545" s="87"/>
      <c r="D545" s="87"/>
    </row>
    <row r="546" spans="1:4" ht="12.75">
      <c r="A546" s="87"/>
      <c r="B546" s="87"/>
      <c r="C546" s="87"/>
      <c r="D546" s="87"/>
    </row>
    <row r="547" spans="1:4" ht="12.75">
      <c r="A547" s="87"/>
      <c r="B547" s="87"/>
      <c r="C547" s="87"/>
      <c r="D547" s="87"/>
    </row>
    <row r="548" spans="1:4" ht="12.75">
      <c r="A548" s="87"/>
      <c r="B548" s="87"/>
      <c r="C548" s="87"/>
      <c r="D548" s="87"/>
    </row>
    <row r="549" spans="1:4" ht="12.75">
      <c r="A549" s="87"/>
      <c r="B549" s="87"/>
      <c r="C549" s="87"/>
      <c r="D549" s="87"/>
    </row>
    <row r="550" spans="1:4" ht="12.75">
      <c r="A550" s="87"/>
      <c r="B550" s="87"/>
      <c r="C550" s="87"/>
      <c r="D550" s="87"/>
    </row>
    <row r="551" spans="1:4" ht="12.75">
      <c r="A551" s="87"/>
      <c r="B551" s="87"/>
      <c r="C551" s="87"/>
      <c r="D551" s="87"/>
    </row>
    <row r="552" spans="1:4" ht="12.75">
      <c r="A552" s="87"/>
      <c r="B552" s="87"/>
      <c r="C552" s="87"/>
      <c r="D552" s="87"/>
    </row>
    <row r="553" spans="1:4" ht="12.75">
      <c r="A553" s="87"/>
      <c r="B553" s="87"/>
      <c r="C553" s="87"/>
      <c r="D553" s="87"/>
    </row>
    <row r="554" spans="1:4" ht="12.75">
      <c r="A554" s="87"/>
      <c r="B554" s="87"/>
      <c r="C554" s="87"/>
      <c r="D554" s="87"/>
    </row>
    <row r="555" spans="1:4" ht="12.75">
      <c r="A555" s="87"/>
      <c r="B555" s="87"/>
      <c r="C555" s="87"/>
      <c r="D555" s="87"/>
    </row>
    <row r="556" spans="1:4" ht="12.75">
      <c r="A556" s="87"/>
      <c r="B556" s="87"/>
      <c r="C556" s="87"/>
      <c r="D556" s="87"/>
    </row>
    <row r="557" spans="1:4" ht="12.75">
      <c r="A557" s="87"/>
      <c r="B557" s="87"/>
      <c r="C557" s="87"/>
      <c r="D557" s="87"/>
    </row>
    <row r="558" spans="1:4" ht="12.75">
      <c r="A558" s="87"/>
      <c r="B558" s="87"/>
      <c r="C558" s="87"/>
      <c r="D558" s="87"/>
    </row>
    <row r="559" spans="1:4" ht="12.75">
      <c r="A559" s="87"/>
      <c r="B559" s="87"/>
      <c r="C559" s="87"/>
      <c r="D559" s="87"/>
    </row>
    <row r="560" spans="1:4" ht="12.75">
      <c r="A560" s="87"/>
      <c r="B560" s="87"/>
      <c r="C560" s="87"/>
      <c r="D560" s="87"/>
    </row>
    <row r="561" spans="1:4" ht="12.75">
      <c r="A561" s="87"/>
      <c r="B561" s="87"/>
      <c r="C561" s="87"/>
      <c r="D561" s="87"/>
    </row>
    <row r="562" spans="1:4" ht="12.75">
      <c r="A562" s="87"/>
      <c r="B562" s="87"/>
      <c r="C562" s="87"/>
      <c r="D562" s="87"/>
    </row>
    <row r="563" spans="1:4" ht="12.75">
      <c r="A563" s="87"/>
      <c r="B563" s="87"/>
      <c r="C563" s="87"/>
      <c r="D563" s="87"/>
    </row>
    <row r="564" spans="1:4" ht="12.75">
      <c r="A564" s="87"/>
      <c r="B564" s="87"/>
      <c r="C564" s="87"/>
      <c r="D564" s="87"/>
    </row>
    <row r="565" spans="1:4" ht="12.75">
      <c r="A565" s="87"/>
      <c r="B565" s="87"/>
      <c r="C565" s="87"/>
      <c r="D565" s="87"/>
    </row>
    <row r="566" spans="1:4" ht="12.75">
      <c r="A566" s="87"/>
      <c r="B566" s="87"/>
      <c r="C566" s="87"/>
      <c r="D566" s="87"/>
    </row>
    <row r="567" spans="1:4" ht="12.75">
      <c r="A567" s="87"/>
      <c r="B567" s="87"/>
      <c r="C567" s="87"/>
      <c r="D567" s="87"/>
    </row>
    <row r="568" spans="1:4" ht="12.75">
      <c r="A568" s="87"/>
      <c r="B568" s="87"/>
      <c r="C568" s="87"/>
      <c r="D568" s="87"/>
    </row>
    <row r="569" spans="1:4" ht="12.75">
      <c r="A569" s="87"/>
      <c r="B569" s="87"/>
      <c r="C569" s="87"/>
      <c r="D569" s="87"/>
    </row>
    <row r="570" spans="1:4" ht="12.75">
      <c r="A570" s="87"/>
      <c r="B570" s="87"/>
      <c r="C570" s="87"/>
      <c r="D570" s="87"/>
    </row>
    <row r="571" spans="1:4" ht="12.75">
      <c r="A571" s="87"/>
      <c r="B571" s="87"/>
      <c r="C571" s="87"/>
      <c r="D571" s="87"/>
    </row>
    <row r="572" spans="1:4" ht="12.75">
      <c r="A572" s="87"/>
      <c r="B572" s="87"/>
      <c r="C572" s="87"/>
      <c r="D572" s="87"/>
    </row>
    <row r="573" spans="1:4" ht="12.75">
      <c r="A573" s="87"/>
      <c r="B573" s="87"/>
      <c r="C573" s="87"/>
      <c r="D573" s="87"/>
    </row>
    <row r="574" spans="1:4" ht="12.75">
      <c r="A574" s="87"/>
      <c r="B574" s="87"/>
      <c r="C574" s="87"/>
      <c r="D574" s="87"/>
    </row>
    <row r="575" spans="1:4" ht="12.75">
      <c r="A575" s="87"/>
      <c r="B575" s="87"/>
      <c r="C575" s="87"/>
      <c r="D575" s="87"/>
    </row>
    <row r="576" spans="1:4" ht="12.75">
      <c r="A576" s="87"/>
      <c r="B576" s="87"/>
      <c r="C576" s="87"/>
      <c r="D576" s="87"/>
    </row>
    <row r="577" spans="1:4" ht="12.75">
      <c r="A577" s="87"/>
      <c r="B577" s="87"/>
      <c r="C577" s="87"/>
      <c r="D577" s="87"/>
    </row>
    <row r="578" spans="1:4" ht="12.75">
      <c r="A578" s="87"/>
      <c r="B578" s="87"/>
      <c r="C578" s="87"/>
      <c r="D578" s="87"/>
    </row>
    <row r="579" spans="1:4" ht="12.75">
      <c r="A579" s="87"/>
      <c r="B579" s="87"/>
      <c r="C579" s="87"/>
      <c r="D579" s="87"/>
    </row>
    <row r="580" spans="1:4" ht="12.75">
      <c r="A580" s="87"/>
      <c r="B580" s="87"/>
      <c r="C580" s="87"/>
      <c r="D580" s="87"/>
    </row>
    <row r="581" spans="1:4" ht="12.75">
      <c r="A581" s="87"/>
      <c r="B581" s="87"/>
      <c r="C581" s="87"/>
      <c r="D581" s="87"/>
    </row>
    <row r="582" spans="1:4" ht="12.75">
      <c r="A582" s="87"/>
      <c r="B582" s="87"/>
      <c r="C582" s="87"/>
      <c r="D582" s="87"/>
    </row>
    <row r="583" spans="1:4" ht="12.75">
      <c r="A583" s="87"/>
      <c r="B583" s="87"/>
      <c r="C583" s="87"/>
      <c r="D583" s="87"/>
    </row>
    <row r="584" spans="1:4" ht="12.75">
      <c r="A584" s="87"/>
      <c r="B584" s="87"/>
      <c r="C584" s="87"/>
      <c r="D584" s="87"/>
    </row>
    <row r="585" spans="1:4" ht="12.75">
      <c r="A585" s="87"/>
      <c r="B585" s="87"/>
      <c r="C585" s="87"/>
      <c r="D585" s="87"/>
    </row>
    <row r="586" spans="1:4" ht="12.75">
      <c r="A586" s="87"/>
      <c r="B586" s="87"/>
      <c r="C586" s="87"/>
      <c r="D586" s="87"/>
    </row>
    <row r="587" spans="1:4" ht="12.75">
      <c r="A587" s="87"/>
      <c r="B587" s="87"/>
      <c r="C587" s="87"/>
      <c r="D587" s="87"/>
    </row>
    <row r="588" spans="1:4" ht="12.75">
      <c r="A588" s="87"/>
      <c r="B588" s="87"/>
      <c r="C588" s="87"/>
      <c r="D588" s="87"/>
    </row>
    <row r="589" spans="1:4" ht="12.75">
      <c r="A589" s="87"/>
      <c r="B589" s="87"/>
      <c r="C589" s="87"/>
      <c r="D589" s="87"/>
    </row>
    <row r="590" spans="1:4" ht="12.75">
      <c r="A590" s="87"/>
      <c r="B590" s="87"/>
      <c r="C590" s="87"/>
      <c r="D590" s="87"/>
    </row>
    <row r="591" spans="1:4" ht="12.75">
      <c r="A591" s="87"/>
      <c r="B591" s="87"/>
      <c r="C591" s="87"/>
      <c r="D591" s="87"/>
    </row>
    <row r="592" spans="1:4" ht="12.75">
      <c r="A592" s="87"/>
      <c r="B592" s="87"/>
      <c r="C592" s="87"/>
      <c r="D592" s="87"/>
    </row>
    <row r="593" spans="1:4" ht="12.75">
      <c r="A593" s="87"/>
      <c r="B593" s="87"/>
      <c r="C593" s="87"/>
      <c r="D593" s="87"/>
    </row>
    <row r="594" spans="1:4" ht="12.75">
      <c r="A594" s="87"/>
      <c r="B594" s="87"/>
      <c r="C594" s="87"/>
      <c r="D594" s="87"/>
    </row>
    <row r="595" spans="1:4" ht="12.75">
      <c r="A595" s="87"/>
      <c r="B595" s="87"/>
      <c r="C595" s="87"/>
      <c r="D595" s="87"/>
    </row>
    <row r="596" spans="1:4" ht="12.75">
      <c r="A596" s="87"/>
      <c r="B596" s="87"/>
      <c r="C596" s="87"/>
      <c r="D596" s="87"/>
    </row>
    <row r="597" spans="1:4" ht="12.75">
      <c r="A597" s="87"/>
      <c r="B597" s="87"/>
      <c r="C597" s="87"/>
      <c r="D597" s="87"/>
    </row>
    <row r="598" spans="1:4" ht="12.75">
      <c r="A598" s="87"/>
      <c r="B598" s="87"/>
      <c r="C598" s="87"/>
      <c r="D598" s="87"/>
    </row>
    <row r="599" spans="1:4" ht="12.75">
      <c r="A599" s="87"/>
      <c r="B599" s="87"/>
      <c r="C599" s="87"/>
      <c r="D599" s="87"/>
    </row>
    <row r="600" spans="1:4" ht="12.75">
      <c r="A600" s="87"/>
      <c r="B600" s="87"/>
      <c r="C600" s="87"/>
      <c r="D600" s="87"/>
    </row>
    <row r="601" spans="1:4" ht="12.75">
      <c r="A601" s="87"/>
      <c r="B601" s="87"/>
      <c r="C601" s="87"/>
      <c r="D601" s="87"/>
    </row>
    <row r="602" spans="1:4" ht="12.75">
      <c r="A602" s="87"/>
      <c r="B602" s="87"/>
      <c r="C602" s="87"/>
      <c r="D602" s="87"/>
    </row>
    <row r="603" spans="1:4" ht="12.75">
      <c r="A603" s="87"/>
      <c r="B603" s="87"/>
      <c r="C603" s="87"/>
      <c r="D603" s="87"/>
    </row>
    <row r="604" spans="1:4" ht="12.75">
      <c r="A604" s="87"/>
      <c r="B604" s="87"/>
      <c r="C604" s="87"/>
      <c r="D604" s="87"/>
    </row>
    <row r="605" spans="1:4" ht="12.75">
      <c r="A605" s="87"/>
      <c r="B605" s="87"/>
      <c r="C605" s="87"/>
      <c r="D605" s="87"/>
    </row>
    <row r="606" spans="1:4" ht="12.75">
      <c r="A606" s="87"/>
      <c r="B606" s="87"/>
      <c r="C606" s="87"/>
      <c r="D606" s="87"/>
    </row>
    <row r="607" spans="1:4" ht="12.75">
      <c r="A607" s="87"/>
      <c r="B607" s="87"/>
      <c r="C607" s="87"/>
      <c r="D607" s="87"/>
    </row>
    <row r="608" spans="1:4" ht="12.75">
      <c r="A608" s="87"/>
      <c r="B608" s="87"/>
      <c r="C608" s="87"/>
      <c r="D608" s="87"/>
    </row>
    <row r="609" spans="1:4" ht="12.75">
      <c r="A609" s="87"/>
      <c r="B609" s="87"/>
      <c r="C609" s="87"/>
      <c r="D609" s="87"/>
    </row>
    <row r="610" spans="1:4" ht="12.75">
      <c r="A610" s="87"/>
      <c r="B610" s="87"/>
      <c r="C610" s="87"/>
      <c r="D610" s="87"/>
    </row>
    <row r="611" spans="1:4" ht="12.75">
      <c r="A611" s="87"/>
      <c r="B611" s="87"/>
      <c r="C611" s="87"/>
      <c r="D611" s="87"/>
    </row>
    <row r="612" spans="1:4" ht="12.75">
      <c r="A612" s="87"/>
      <c r="B612" s="87"/>
      <c r="C612" s="87"/>
      <c r="D612" s="87"/>
    </row>
    <row r="613" spans="1:4" ht="12.75">
      <c r="A613" s="87"/>
      <c r="B613" s="87"/>
      <c r="C613" s="87"/>
      <c r="D613" s="87"/>
    </row>
    <row r="614" spans="1:4" ht="12.75">
      <c r="A614" s="87"/>
      <c r="B614" s="87"/>
      <c r="C614" s="87"/>
      <c r="D614" s="87"/>
    </row>
    <row r="615" spans="1:4" ht="12.75">
      <c r="A615" s="87"/>
      <c r="B615" s="87"/>
      <c r="C615" s="87"/>
      <c r="D615" s="87"/>
    </row>
    <row r="616" spans="1:4" ht="12.75">
      <c r="A616" s="87"/>
      <c r="B616" s="87"/>
      <c r="C616" s="87"/>
      <c r="D616" s="87"/>
    </row>
    <row r="617" spans="1:4" ht="12.75">
      <c r="A617" s="87"/>
      <c r="B617" s="87"/>
      <c r="C617" s="87"/>
      <c r="D617" s="87"/>
    </row>
    <row r="618" spans="1:4" ht="12.75">
      <c r="A618" s="87"/>
      <c r="B618" s="87"/>
      <c r="C618" s="87"/>
      <c r="D618" s="87"/>
    </row>
    <row r="619" spans="1:4" ht="12.75">
      <c r="A619" s="87"/>
      <c r="B619" s="87"/>
      <c r="C619" s="87"/>
      <c r="D619" s="87"/>
    </row>
    <row r="620" spans="1:4" ht="12.75">
      <c r="A620" s="87"/>
      <c r="B620" s="87"/>
      <c r="C620" s="87"/>
      <c r="D620" s="87"/>
    </row>
    <row r="621" spans="1:4" ht="12.75">
      <c r="A621" s="87"/>
      <c r="B621" s="87"/>
      <c r="C621" s="87"/>
      <c r="D621" s="87"/>
    </row>
    <row r="622" spans="1:4" ht="12.75">
      <c r="A622" s="87"/>
      <c r="B622" s="87"/>
      <c r="C622" s="87"/>
      <c r="D622" s="87"/>
    </row>
    <row r="623" spans="1:4" ht="12.75">
      <c r="A623" s="87"/>
      <c r="B623" s="87"/>
      <c r="C623" s="87"/>
      <c r="D623" s="87"/>
    </row>
    <row r="624" spans="1:4" ht="12.75">
      <c r="A624" s="87"/>
      <c r="B624" s="87"/>
      <c r="C624" s="87"/>
      <c r="D624" s="87"/>
    </row>
    <row r="625" spans="1:4" ht="12.75">
      <c r="A625" s="87"/>
      <c r="B625" s="87"/>
      <c r="C625" s="87"/>
      <c r="D625" s="87"/>
    </row>
    <row r="626" spans="1:4" ht="12.75">
      <c r="A626" s="87"/>
      <c r="B626" s="87"/>
      <c r="C626" s="87"/>
      <c r="D626" s="87"/>
    </row>
    <row r="627" spans="1:4" ht="12.75">
      <c r="A627" s="87"/>
      <c r="B627" s="87"/>
      <c r="C627" s="87"/>
      <c r="D627" s="87"/>
    </row>
    <row r="628" spans="1:4" ht="12.75">
      <c r="A628" s="87"/>
      <c r="B628" s="87"/>
      <c r="C628" s="87"/>
      <c r="D628" s="87"/>
    </row>
    <row r="629" spans="1:4" ht="12.75">
      <c r="A629" s="87"/>
      <c r="B629" s="87"/>
      <c r="C629" s="87"/>
      <c r="D629" s="87"/>
    </row>
    <row r="630" spans="1:4" ht="12.75">
      <c r="A630" s="87"/>
      <c r="B630" s="87"/>
      <c r="C630" s="87"/>
      <c r="D630" s="87"/>
    </row>
    <row r="631" spans="1:4" ht="12.75">
      <c r="A631" s="87"/>
      <c r="B631" s="87"/>
      <c r="C631" s="87"/>
      <c r="D631" s="87"/>
    </row>
    <row r="632" spans="1:4" ht="12.75">
      <c r="A632" s="87"/>
      <c r="B632" s="87"/>
      <c r="C632" s="87"/>
      <c r="D632" s="87"/>
    </row>
    <row r="633" spans="1:4" ht="12.75">
      <c r="A633" s="87"/>
      <c r="B633" s="87"/>
      <c r="C633" s="87"/>
      <c r="D633" s="87"/>
    </row>
    <row r="634" spans="1:4" ht="12.75">
      <c r="A634" s="87"/>
      <c r="B634" s="87"/>
      <c r="C634" s="87"/>
      <c r="D634" s="87"/>
    </row>
    <row r="635" spans="1:4" ht="12.75">
      <c r="A635" s="87"/>
      <c r="B635" s="87"/>
      <c r="C635" s="87"/>
      <c r="D635" s="87"/>
    </row>
    <row r="636" spans="1:4" ht="12.75">
      <c r="A636" s="87"/>
      <c r="B636" s="87"/>
      <c r="C636" s="87"/>
      <c r="D636" s="87"/>
    </row>
    <row r="637" spans="1:4" ht="12.75">
      <c r="A637" s="87"/>
      <c r="B637" s="87"/>
      <c r="C637" s="87"/>
      <c r="D637" s="87"/>
    </row>
    <row r="638" spans="1:4" ht="12.75">
      <c r="A638" s="87"/>
      <c r="B638" s="87"/>
      <c r="C638" s="87"/>
      <c r="D638" s="87"/>
    </row>
    <row r="639" spans="1:4" ht="12.75">
      <c r="A639" s="87"/>
      <c r="B639" s="87"/>
      <c r="C639" s="87"/>
      <c r="D639" s="87"/>
    </row>
    <row r="640" spans="1:4" ht="12.75">
      <c r="A640" s="87"/>
      <c r="B640" s="87"/>
      <c r="C640" s="87"/>
      <c r="D640" s="87"/>
    </row>
    <row r="641" spans="1:4" ht="12.75">
      <c r="A641" s="87"/>
      <c r="B641" s="87"/>
      <c r="C641" s="87"/>
      <c r="D641" s="87"/>
    </row>
    <row r="642" spans="1:4" ht="12.75">
      <c r="A642" s="87"/>
      <c r="B642" s="87"/>
      <c r="C642" s="87"/>
      <c r="D642" s="87"/>
    </row>
    <row r="643" spans="1:4" ht="12.75">
      <c r="A643" s="87"/>
      <c r="B643" s="87"/>
      <c r="C643" s="87"/>
      <c r="D643" s="87"/>
    </row>
    <row r="644" spans="1:4" ht="12.75">
      <c r="A644" s="87"/>
      <c r="B644" s="87"/>
      <c r="C644" s="87"/>
      <c r="D644" s="87"/>
    </row>
    <row r="645" spans="1:4" ht="12.75">
      <c r="A645" s="87"/>
      <c r="B645" s="87"/>
      <c r="C645" s="87"/>
      <c r="D645" s="87"/>
    </row>
    <row r="646" spans="1:4" ht="12.75">
      <c r="A646" s="87"/>
      <c r="B646" s="87"/>
      <c r="C646" s="87"/>
      <c r="D646" s="87"/>
    </row>
    <row r="647" spans="1:4" ht="12.75">
      <c r="A647" s="87"/>
      <c r="B647" s="87"/>
      <c r="C647" s="87"/>
      <c r="D647" s="87"/>
    </row>
    <row r="648" spans="1:4" ht="12.75">
      <c r="A648" s="87"/>
      <c r="B648" s="87"/>
      <c r="C648" s="87"/>
      <c r="D648" s="87"/>
    </row>
    <row r="649" spans="1:4" ht="12.75">
      <c r="A649" s="87"/>
      <c r="B649" s="87"/>
      <c r="C649" s="87"/>
      <c r="D649" s="87"/>
    </row>
    <row r="650" spans="1:4" ht="12.75">
      <c r="A650" s="87"/>
      <c r="B650" s="87"/>
      <c r="C650" s="87"/>
      <c r="D650" s="87"/>
    </row>
    <row r="651" spans="1:4" ht="12.75">
      <c r="A651" s="87"/>
      <c r="B651" s="87"/>
      <c r="C651" s="87"/>
      <c r="D651" s="87"/>
    </row>
    <row r="652" spans="1:4" ht="12.75">
      <c r="A652" s="87"/>
      <c r="B652" s="87"/>
      <c r="C652" s="87"/>
      <c r="D652" s="87"/>
    </row>
    <row r="653" spans="1:4" ht="12.75">
      <c r="A653" s="87"/>
      <c r="B653" s="87"/>
      <c r="C653" s="87"/>
      <c r="D653" s="87"/>
    </row>
    <row r="654" spans="1:4" ht="12.75">
      <c r="A654" s="87"/>
      <c r="B654" s="87"/>
      <c r="C654" s="87"/>
      <c r="D654" s="87"/>
    </row>
    <row r="655" spans="1:4" ht="12.75">
      <c r="A655" s="87"/>
      <c r="B655" s="87"/>
      <c r="C655" s="87"/>
      <c r="D655" s="87"/>
    </row>
    <row r="656" spans="1:4" ht="12.75">
      <c r="A656" s="87"/>
      <c r="B656" s="87"/>
      <c r="C656" s="87"/>
      <c r="D656" s="87"/>
    </row>
    <row r="657" spans="1:4" ht="12.75">
      <c r="A657" s="87"/>
      <c r="B657" s="87"/>
      <c r="C657" s="87"/>
      <c r="D657" s="87"/>
    </row>
    <row r="658" spans="1:4" ht="12.75">
      <c r="A658" s="87"/>
      <c r="B658" s="87"/>
      <c r="C658" s="87"/>
      <c r="D658" s="87"/>
    </row>
    <row r="659" spans="1:4" ht="12.75">
      <c r="A659" s="87"/>
      <c r="B659" s="87"/>
      <c r="C659" s="87"/>
      <c r="D659" s="87"/>
    </row>
    <row r="660" spans="1:4" ht="12.75">
      <c r="A660" s="87"/>
      <c r="B660" s="87"/>
      <c r="C660" s="87"/>
      <c r="D660" s="87"/>
    </row>
    <row r="661" spans="1:4" ht="12.75">
      <c r="A661" s="87"/>
      <c r="B661" s="87"/>
      <c r="C661" s="87"/>
      <c r="D661" s="87"/>
    </row>
    <row r="662" spans="1:4" ht="12.75">
      <c r="A662" s="87"/>
      <c r="B662" s="87"/>
      <c r="C662" s="87"/>
      <c r="D662" s="87"/>
    </row>
    <row r="663" spans="1:4" ht="12.75">
      <c r="A663" s="87"/>
      <c r="B663" s="87"/>
      <c r="C663" s="87"/>
      <c r="D663" s="87"/>
    </row>
    <row r="664" spans="1:4" ht="12.75">
      <c r="A664" s="87"/>
      <c r="B664" s="87"/>
      <c r="C664" s="87"/>
      <c r="D664" s="87"/>
    </row>
    <row r="665" spans="1:4" ht="12.75">
      <c r="A665" s="87"/>
      <c r="B665" s="87"/>
      <c r="C665" s="87"/>
      <c r="D665" s="87"/>
    </row>
    <row r="666" spans="1:4" ht="12.75">
      <c r="A666" s="87"/>
      <c r="B666" s="87"/>
      <c r="C666" s="87"/>
      <c r="D666" s="87"/>
    </row>
    <row r="667" spans="1:4" ht="12.75">
      <c r="A667" s="87"/>
      <c r="B667" s="87"/>
      <c r="C667" s="87"/>
      <c r="D667" s="87"/>
    </row>
    <row r="668" spans="1:4" ht="12.75">
      <c r="A668" s="87"/>
      <c r="B668" s="87"/>
      <c r="C668" s="87"/>
      <c r="D668" s="87"/>
    </row>
    <row r="669" spans="1:4" ht="12.75">
      <c r="A669" s="87"/>
      <c r="B669" s="87"/>
      <c r="C669" s="87"/>
      <c r="D669" s="87"/>
    </row>
    <row r="670" spans="1:4" ht="12.75">
      <c r="A670" s="87"/>
      <c r="B670" s="87"/>
      <c r="C670" s="87"/>
      <c r="D670" s="87"/>
    </row>
    <row r="671" spans="1:4" ht="12.75">
      <c r="A671" s="87"/>
      <c r="B671" s="87"/>
      <c r="C671" s="87"/>
      <c r="D671" s="87"/>
    </row>
    <row r="672" spans="1:4" ht="12.75">
      <c r="A672" s="87"/>
      <c r="B672" s="87"/>
      <c r="C672" s="87"/>
      <c r="D672" s="87"/>
    </row>
    <row r="673" spans="1:4" ht="12.75">
      <c r="A673" s="87"/>
      <c r="B673" s="87"/>
      <c r="C673" s="87"/>
      <c r="D673" s="87"/>
    </row>
    <row r="674" spans="1:4" ht="12.75">
      <c r="A674" s="87"/>
      <c r="B674" s="87"/>
      <c r="C674" s="87"/>
      <c r="D674" s="87"/>
    </row>
    <row r="675" spans="1:4" ht="12.75">
      <c r="A675" s="87"/>
      <c r="B675" s="87"/>
      <c r="C675" s="87"/>
      <c r="D675" s="87"/>
    </row>
    <row r="676" spans="1:4" ht="12.75">
      <c r="A676" s="87"/>
      <c r="B676" s="87"/>
      <c r="C676" s="87"/>
      <c r="D676" s="87"/>
    </row>
    <row r="677" spans="1:4" ht="12.75">
      <c r="A677" s="87"/>
      <c r="B677" s="87"/>
      <c r="C677" s="87"/>
      <c r="D677" s="87"/>
    </row>
    <row r="678" spans="1:4" ht="12.75">
      <c r="A678" s="87"/>
      <c r="B678" s="87"/>
      <c r="C678" s="87"/>
      <c r="D678" s="87"/>
    </row>
    <row r="679" spans="1:4" ht="12.75">
      <c r="A679" s="87"/>
      <c r="B679" s="87"/>
      <c r="C679" s="87"/>
      <c r="D679" s="87"/>
    </row>
    <row r="680" spans="1:4" ht="12.75">
      <c r="A680" s="87"/>
      <c r="B680" s="87"/>
      <c r="C680" s="87"/>
      <c r="D680" s="87"/>
    </row>
    <row r="681" spans="1:4" ht="12.75">
      <c r="A681" s="87"/>
      <c r="B681" s="87"/>
      <c r="C681" s="87"/>
      <c r="D681" s="87"/>
    </row>
    <row r="682" spans="1:4" ht="12.75">
      <c r="A682" s="87"/>
      <c r="B682" s="87"/>
      <c r="C682" s="87"/>
      <c r="D682" s="87"/>
    </row>
    <row r="683" spans="1:4" ht="12.75">
      <c r="A683" s="87"/>
      <c r="B683" s="87"/>
      <c r="C683" s="87"/>
      <c r="D683" s="87"/>
    </row>
    <row r="684" spans="1:4" ht="12.75">
      <c r="A684" s="87"/>
      <c r="B684" s="87"/>
      <c r="C684" s="87"/>
      <c r="D684" s="87"/>
    </row>
    <row r="685" spans="1:4" ht="12.75">
      <c r="A685" s="87"/>
      <c r="B685" s="87"/>
      <c r="C685" s="87"/>
      <c r="D685" s="87"/>
    </row>
    <row r="686" spans="1:4" ht="12.75">
      <c r="A686" s="87"/>
      <c r="B686" s="87"/>
      <c r="C686" s="87"/>
      <c r="D686" s="87"/>
    </row>
    <row r="687" spans="1:4" ht="12.75">
      <c r="A687" s="87"/>
      <c r="B687" s="87"/>
      <c r="C687" s="87"/>
      <c r="D687" s="87"/>
    </row>
    <row r="688" spans="1:4" ht="12.75">
      <c r="A688" s="87"/>
      <c r="B688" s="87"/>
      <c r="C688" s="87"/>
      <c r="D688" s="87"/>
    </row>
    <row r="689" spans="1:4" ht="12.75">
      <c r="A689" s="87"/>
      <c r="B689" s="87"/>
      <c r="C689" s="87"/>
      <c r="D689" s="87"/>
    </row>
    <row r="690" spans="1:4" ht="12.75">
      <c r="A690" s="87"/>
      <c r="B690" s="87"/>
      <c r="C690" s="87"/>
      <c r="D690" s="87"/>
    </row>
    <row r="691" spans="1:4" ht="12.75">
      <c r="A691" s="87"/>
      <c r="B691" s="87"/>
      <c r="C691" s="87"/>
      <c r="D691" s="87"/>
    </row>
    <row r="692" spans="1:4" ht="12.75">
      <c r="A692" s="87"/>
      <c r="B692" s="87"/>
      <c r="C692" s="87"/>
      <c r="D692" s="87"/>
    </row>
    <row r="693" spans="1:4" ht="12.75">
      <c r="A693" s="87"/>
      <c r="B693" s="87"/>
      <c r="C693" s="87"/>
      <c r="D693" s="87"/>
    </row>
    <row r="694" spans="1:4" ht="12.75">
      <c r="A694" s="87"/>
      <c r="B694" s="87"/>
      <c r="C694" s="87"/>
      <c r="D694" s="87"/>
    </row>
    <row r="695" spans="1:4" ht="12.75">
      <c r="A695" s="87"/>
      <c r="B695" s="87"/>
      <c r="C695" s="87"/>
      <c r="D695" s="87"/>
    </row>
    <row r="696" spans="1:4" ht="12.75">
      <c r="A696" s="87"/>
      <c r="B696" s="87"/>
      <c r="C696" s="87"/>
      <c r="D696" s="87"/>
    </row>
    <row r="697" spans="1:4" ht="12.75">
      <c r="A697" s="87"/>
      <c r="B697" s="87"/>
      <c r="C697" s="87"/>
      <c r="D697" s="87"/>
    </row>
    <row r="698" spans="1:4" ht="12.75">
      <c r="A698" s="87"/>
      <c r="B698" s="87"/>
      <c r="C698" s="87"/>
      <c r="D698" s="87"/>
    </row>
    <row r="699" spans="1:4" ht="12.75">
      <c r="A699" s="87"/>
      <c r="B699" s="87"/>
      <c r="C699" s="87"/>
      <c r="D699" s="87"/>
    </row>
    <row r="700" spans="1:4" ht="12.75">
      <c r="A700" s="87"/>
      <c r="B700" s="87"/>
      <c r="C700" s="87"/>
      <c r="D700" s="87"/>
    </row>
    <row r="701" spans="1:4" ht="12.75">
      <c r="A701" s="87"/>
      <c r="B701" s="87"/>
      <c r="C701" s="87"/>
      <c r="D701" s="87"/>
    </row>
    <row r="702" spans="1:4" ht="12.75">
      <c r="A702" s="87"/>
      <c r="B702" s="87"/>
      <c r="C702" s="87"/>
      <c r="D702" s="87"/>
    </row>
    <row r="703" spans="1:4" ht="12.75">
      <c r="A703" s="87"/>
      <c r="B703" s="87"/>
      <c r="C703" s="87"/>
      <c r="D703" s="87"/>
    </row>
    <row r="704" spans="1:4" ht="12.75">
      <c r="A704" s="87"/>
      <c r="B704" s="87"/>
      <c r="C704" s="87"/>
      <c r="D704" s="87"/>
    </row>
    <row r="705" spans="1:4" ht="12.75">
      <c r="A705" s="87"/>
      <c r="B705" s="87"/>
      <c r="C705" s="87"/>
      <c r="D705" s="87"/>
    </row>
    <row r="706" spans="1:4" ht="12.75">
      <c r="A706" s="87"/>
      <c r="B706" s="87"/>
      <c r="C706" s="87"/>
      <c r="D706" s="87"/>
    </row>
    <row r="707" spans="1:4" ht="12.75">
      <c r="A707" s="87"/>
      <c r="B707" s="87"/>
      <c r="C707" s="87"/>
      <c r="D707" s="87"/>
    </row>
    <row r="708" spans="1:4" ht="12.75">
      <c r="A708" s="87"/>
      <c r="B708" s="87"/>
      <c r="C708" s="87"/>
      <c r="D708" s="87"/>
    </row>
    <row r="709" spans="1:4" ht="12.75">
      <c r="A709" s="87"/>
      <c r="B709" s="87"/>
      <c r="C709" s="87"/>
      <c r="D709" s="87"/>
    </row>
    <row r="710" spans="1:4" ht="12.75">
      <c r="A710" s="87"/>
      <c r="B710" s="87"/>
      <c r="C710" s="87"/>
      <c r="D710" s="87"/>
    </row>
    <row r="711" spans="1:4" ht="12.75">
      <c r="A711" s="87"/>
      <c r="B711" s="87"/>
      <c r="C711" s="87"/>
      <c r="D711" s="87"/>
    </row>
    <row r="712" spans="1:4" ht="12.75">
      <c r="A712" s="87"/>
      <c r="B712" s="87"/>
      <c r="C712" s="87"/>
      <c r="D712" s="87"/>
    </row>
    <row r="713" spans="1:4" ht="12.75">
      <c r="A713" s="87"/>
      <c r="B713" s="87"/>
      <c r="C713" s="87"/>
      <c r="D713" s="87"/>
    </row>
    <row r="714" spans="1:4" ht="12.75">
      <c r="A714" s="87"/>
      <c r="B714" s="87"/>
      <c r="C714" s="87"/>
      <c r="D714" s="87"/>
    </row>
    <row r="715" spans="1:4" ht="12.75">
      <c r="A715" s="87"/>
      <c r="B715" s="87"/>
      <c r="C715" s="87"/>
      <c r="D715" s="87"/>
    </row>
    <row r="716" spans="1:4" ht="12.75">
      <c r="A716" s="87"/>
      <c r="B716" s="87"/>
      <c r="C716" s="87"/>
      <c r="D716" s="87"/>
    </row>
    <row r="717" spans="1:4" ht="12.75">
      <c r="A717" s="87"/>
      <c r="B717" s="87"/>
      <c r="C717" s="87"/>
      <c r="D717" s="87"/>
    </row>
    <row r="718" spans="1:4" ht="12.75">
      <c r="A718" s="87"/>
      <c r="B718" s="87"/>
      <c r="C718" s="87"/>
      <c r="D718" s="87"/>
    </row>
    <row r="719" spans="1:4" ht="12.75">
      <c r="A719" s="87"/>
      <c r="B719" s="87"/>
      <c r="C719" s="87"/>
      <c r="D719" s="87"/>
    </row>
    <row r="720" spans="1:4" ht="12.75">
      <c r="A720" s="87"/>
      <c r="B720" s="87"/>
      <c r="C720" s="87"/>
      <c r="D720" s="87"/>
    </row>
    <row r="721" spans="1:4" ht="12.75">
      <c r="A721" s="87"/>
      <c r="B721" s="87"/>
      <c r="C721" s="87"/>
      <c r="D721" s="87"/>
    </row>
    <row r="722" spans="1:4" ht="12.75">
      <c r="A722" s="87"/>
      <c r="B722" s="87"/>
      <c r="C722" s="87"/>
      <c r="D722" s="87"/>
    </row>
    <row r="723" spans="1:4" ht="12.75">
      <c r="A723" s="87"/>
      <c r="B723" s="87"/>
      <c r="C723" s="87"/>
      <c r="D723" s="87"/>
    </row>
    <row r="724" spans="1:4" ht="12.75">
      <c r="A724" s="87"/>
      <c r="B724" s="87"/>
      <c r="C724" s="87"/>
      <c r="D724" s="87"/>
    </row>
    <row r="725" spans="1:4" ht="12.75">
      <c r="A725" s="87"/>
      <c r="B725" s="87"/>
      <c r="C725" s="87"/>
      <c r="D725" s="87"/>
    </row>
    <row r="726" spans="1:4" ht="12.75">
      <c r="A726" s="87"/>
      <c r="B726" s="87"/>
      <c r="C726" s="87"/>
      <c r="D726" s="87"/>
    </row>
    <row r="727" spans="1:4" ht="12.75">
      <c r="A727" s="87"/>
      <c r="B727" s="87"/>
      <c r="C727" s="87"/>
      <c r="D727" s="87"/>
    </row>
    <row r="728" spans="1:4" ht="12.75">
      <c r="A728" s="87"/>
      <c r="B728" s="87"/>
      <c r="C728" s="87"/>
      <c r="D728" s="87"/>
    </row>
    <row r="729" spans="1:4" ht="12.75">
      <c r="A729" s="87"/>
      <c r="B729" s="87"/>
      <c r="C729" s="87"/>
      <c r="D729" s="87"/>
    </row>
    <row r="730" spans="1:4" ht="12.75">
      <c r="A730" s="87"/>
      <c r="B730" s="87"/>
      <c r="C730" s="87"/>
      <c r="D730" s="87"/>
    </row>
    <row r="731" spans="1:4" ht="12.75">
      <c r="A731" s="87"/>
      <c r="B731" s="87"/>
      <c r="C731" s="87"/>
      <c r="D731" s="87"/>
    </row>
    <row r="732" spans="1:4" ht="12.75">
      <c r="A732" s="87"/>
      <c r="B732" s="87"/>
      <c r="C732" s="87"/>
      <c r="D732" s="87"/>
    </row>
    <row r="733" spans="1:4" ht="12.75">
      <c r="A733" s="87"/>
      <c r="B733" s="87"/>
      <c r="C733" s="87"/>
      <c r="D733" s="87"/>
    </row>
    <row r="734" spans="1:4" ht="12.75">
      <c r="A734" s="87"/>
      <c r="B734" s="87"/>
      <c r="C734" s="87"/>
      <c r="D734" s="87"/>
    </row>
    <row r="735" spans="1:4" ht="12.75">
      <c r="A735" s="87"/>
      <c r="B735" s="87"/>
      <c r="C735" s="87"/>
      <c r="D735" s="87"/>
    </row>
    <row r="736" spans="1:4" ht="12.75">
      <c r="A736" s="87"/>
      <c r="B736" s="87"/>
      <c r="C736" s="87"/>
      <c r="D736" s="87"/>
    </row>
    <row r="737" spans="1:4" ht="12.75">
      <c r="A737" s="87"/>
      <c r="B737" s="87"/>
      <c r="C737" s="87"/>
      <c r="D737" s="87"/>
    </row>
    <row r="738" spans="1:4" ht="12.75">
      <c r="A738" s="87"/>
      <c r="B738" s="87"/>
      <c r="C738" s="87"/>
      <c r="D738" s="87"/>
    </row>
    <row r="739" spans="1:4" ht="12.75">
      <c r="A739" s="87"/>
      <c r="B739" s="87"/>
      <c r="C739" s="87"/>
      <c r="D739" s="87"/>
    </row>
    <row r="740" spans="1:4" ht="12.75">
      <c r="A740" s="87"/>
      <c r="B740" s="87"/>
      <c r="C740" s="87"/>
      <c r="D740" s="87"/>
    </row>
    <row r="741" spans="1:4" ht="12.75">
      <c r="A741" s="87"/>
      <c r="B741" s="87"/>
      <c r="C741" s="87"/>
      <c r="D741" s="87"/>
    </row>
    <row r="742" spans="1:4" ht="12.75">
      <c r="A742" s="87"/>
      <c r="B742" s="87"/>
      <c r="C742" s="87"/>
      <c r="D742" s="87"/>
    </row>
    <row r="743" spans="1:4" ht="12.75">
      <c r="A743" s="87"/>
      <c r="B743" s="87"/>
      <c r="C743" s="87"/>
      <c r="D743" s="87"/>
    </row>
    <row r="744" spans="1:4" ht="12.75">
      <c r="A744" s="87"/>
      <c r="B744" s="87"/>
      <c r="C744" s="87"/>
      <c r="D744" s="87"/>
    </row>
    <row r="745" spans="1:4" ht="12.75">
      <c r="A745" s="87"/>
      <c r="B745" s="87"/>
      <c r="C745" s="87"/>
      <c r="D745" s="87"/>
    </row>
    <row r="746" spans="1:4" ht="12.75">
      <c r="A746" s="87"/>
      <c r="B746" s="87"/>
      <c r="C746" s="87"/>
      <c r="D746" s="87"/>
    </row>
    <row r="747" spans="1:4" ht="12.75">
      <c r="A747" s="87"/>
      <c r="B747" s="87"/>
      <c r="C747" s="87"/>
      <c r="D747" s="87"/>
    </row>
    <row r="748" spans="1:4" ht="12.75">
      <c r="A748" s="87"/>
      <c r="B748" s="87"/>
      <c r="C748" s="87"/>
      <c r="D748" s="87"/>
    </row>
    <row r="749" spans="1:4" ht="12.75">
      <c r="A749" s="87"/>
      <c r="B749" s="87"/>
      <c r="C749" s="87"/>
      <c r="D749" s="87"/>
    </row>
    <row r="750" spans="1:4" ht="12.75">
      <c r="A750" s="87"/>
      <c r="B750" s="87"/>
      <c r="C750" s="87"/>
      <c r="D750" s="87"/>
    </row>
    <row r="751" spans="1:4" ht="12.75">
      <c r="A751" s="87"/>
      <c r="B751" s="87"/>
      <c r="C751" s="87"/>
      <c r="D751" s="87"/>
    </row>
    <row r="752" spans="1:4" ht="12.75">
      <c r="A752" s="87"/>
      <c r="B752" s="87"/>
      <c r="C752" s="87"/>
      <c r="D752" s="87"/>
    </row>
    <row r="753" spans="1:4" ht="12.75">
      <c r="A753" s="87"/>
      <c r="B753" s="87"/>
      <c r="C753" s="87"/>
      <c r="D753" s="87"/>
    </row>
    <row r="754" spans="1:4" ht="12.75">
      <c r="A754" s="87"/>
      <c r="B754" s="87"/>
      <c r="C754" s="87"/>
      <c r="D754" s="87"/>
    </row>
    <row r="755" spans="1:4" ht="12.75">
      <c r="A755" s="87"/>
      <c r="B755" s="87"/>
      <c r="C755" s="87"/>
      <c r="D755" s="87"/>
    </row>
    <row r="756" spans="1:4" ht="12.75">
      <c r="A756" s="87"/>
      <c r="B756" s="87"/>
      <c r="C756" s="87"/>
      <c r="D756" s="87"/>
    </row>
    <row r="757" spans="1:4" ht="12.75">
      <c r="A757" s="87"/>
      <c r="B757" s="87"/>
      <c r="C757" s="87"/>
      <c r="D757" s="87"/>
    </row>
    <row r="758" spans="1:4" ht="12.75">
      <c r="A758" s="87"/>
      <c r="B758" s="87"/>
      <c r="C758" s="87"/>
      <c r="D758" s="87"/>
    </row>
    <row r="759" spans="1:4" ht="12.75">
      <c r="A759" s="87"/>
      <c r="B759" s="87"/>
      <c r="C759" s="87"/>
      <c r="D759" s="87"/>
    </row>
    <row r="760" spans="1:4" ht="12.75">
      <c r="A760" s="87"/>
      <c r="B760" s="87"/>
      <c r="C760" s="87"/>
      <c r="D760" s="87"/>
    </row>
    <row r="761" spans="1:4" ht="12.75">
      <c r="A761" s="87"/>
      <c r="B761" s="87"/>
      <c r="C761" s="87"/>
      <c r="D761" s="87"/>
    </row>
    <row r="762" spans="1:4" ht="12.75">
      <c r="A762" s="87"/>
      <c r="B762" s="87"/>
      <c r="C762" s="87"/>
      <c r="D762" s="87"/>
    </row>
    <row r="763" spans="1:4" ht="12.75">
      <c r="A763" s="87"/>
      <c r="B763" s="87"/>
      <c r="C763" s="87"/>
      <c r="D763" s="87"/>
    </row>
    <row r="764" spans="1:4" ht="12.75">
      <c r="A764" s="87"/>
      <c r="B764" s="87"/>
      <c r="C764" s="87"/>
      <c r="D764" s="87"/>
    </row>
    <row r="765" spans="1:4" ht="12.75">
      <c r="A765" s="87"/>
      <c r="B765" s="87"/>
      <c r="C765" s="87"/>
      <c r="D765" s="87"/>
    </row>
    <row r="766" spans="1:4" ht="12.75">
      <c r="A766" s="87"/>
      <c r="B766" s="87"/>
      <c r="C766" s="87"/>
      <c r="D766" s="87"/>
    </row>
    <row r="767" spans="1:4" ht="12.75">
      <c r="A767" s="87"/>
      <c r="B767" s="87"/>
      <c r="C767" s="87"/>
      <c r="D767" s="87"/>
    </row>
    <row r="768" spans="1:4" ht="12.75">
      <c r="A768" s="87"/>
      <c r="B768" s="87"/>
      <c r="C768" s="87"/>
      <c r="D768" s="87"/>
    </row>
    <row r="769" spans="1:4" ht="12.75">
      <c r="A769" s="87"/>
      <c r="B769" s="87"/>
      <c r="C769" s="87"/>
      <c r="D769" s="87"/>
    </row>
    <row r="770" spans="1:4" ht="12.75">
      <c r="A770" s="87"/>
      <c r="B770" s="87"/>
      <c r="C770" s="87"/>
      <c r="D770" s="87"/>
    </row>
    <row r="771" spans="1:4" ht="12.75">
      <c r="A771" s="87"/>
      <c r="B771" s="87"/>
      <c r="C771" s="87"/>
      <c r="D771" s="87"/>
    </row>
    <row r="772" spans="1:4" ht="12.75">
      <c r="A772" s="87"/>
      <c r="B772" s="87"/>
      <c r="C772" s="87"/>
      <c r="D772" s="87"/>
    </row>
    <row r="773" spans="1:4" ht="12.75">
      <c r="A773" s="87"/>
      <c r="B773" s="87"/>
      <c r="C773" s="87"/>
      <c r="D773" s="87"/>
    </row>
    <row r="774" spans="1:4" ht="12.75">
      <c r="A774" s="87"/>
      <c r="B774" s="87"/>
      <c r="C774" s="87"/>
      <c r="D774" s="87"/>
    </row>
    <row r="775" spans="1:4" ht="12.75">
      <c r="A775" s="87"/>
      <c r="B775" s="87"/>
      <c r="C775" s="87"/>
      <c r="D775" s="87"/>
    </row>
    <row r="776" spans="1:4" ht="12.75">
      <c r="A776" s="87"/>
      <c r="B776" s="87"/>
      <c r="C776" s="87"/>
      <c r="D776" s="87"/>
    </row>
    <row r="777" spans="1:4" ht="12.75">
      <c r="A777" s="87"/>
      <c r="B777" s="87"/>
      <c r="C777" s="87"/>
      <c r="D777" s="87"/>
    </row>
    <row r="778" spans="1:4" ht="12.75">
      <c r="A778" s="87"/>
      <c r="B778" s="87"/>
      <c r="C778" s="87"/>
      <c r="D778" s="87"/>
    </row>
    <row r="779" spans="1:4" ht="12.75">
      <c r="A779" s="87"/>
      <c r="B779" s="87"/>
      <c r="C779" s="87"/>
      <c r="D779" s="87"/>
    </row>
    <row r="780" spans="1:4" ht="12.75">
      <c r="A780" s="87"/>
      <c r="B780" s="87"/>
      <c r="C780" s="87"/>
      <c r="D780" s="87"/>
    </row>
    <row r="781" spans="1:4" ht="12.75">
      <c r="A781" s="87"/>
      <c r="B781" s="87"/>
      <c r="C781" s="87"/>
      <c r="D781" s="87"/>
    </row>
    <row r="782" spans="1:4" ht="12.75">
      <c r="A782" s="87"/>
      <c r="B782" s="87"/>
      <c r="C782" s="87"/>
      <c r="D782" s="87"/>
    </row>
    <row r="783" spans="1:4" ht="12.75">
      <c r="A783" s="87"/>
      <c r="B783" s="87"/>
      <c r="C783" s="87"/>
      <c r="D783" s="87"/>
    </row>
    <row r="784" spans="1:4" ht="12.75">
      <c r="A784" s="87"/>
      <c r="B784" s="87"/>
      <c r="C784" s="87"/>
      <c r="D784" s="87"/>
    </row>
    <row r="785" spans="1:4" ht="12.75">
      <c r="A785" s="87"/>
      <c r="B785" s="87"/>
      <c r="C785" s="87"/>
      <c r="D785" s="87"/>
    </row>
    <row r="786" spans="1:4" ht="12.75">
      <c r="A786" s="87"/>
      <c r="B786" s="87"/>
      <c r="C786" s="87"/>
      <c r="D786" s="87"/>
    </row>
    <row r="787" spans="1:4" ht="12.75">
      <c r="A787" s="87"/>
      <c r="B787" s="87"/>
      <c r="C787" s="87"/>
      <c r="D787" s="87"/>
    </row>
    <row r="788" spans="1:4" ht="12.75">
      <c r="A788" s="87"/>
      <c r="B788" s="87"/>
      <c r="C788" s="87"/>
      <c r="D788" s="87"/>
    </row>
    <row r="789" spans="1:4" ht="12.75">
      <c r="A789" s="87"/>
      <c r="B789" s="87"/>
      <c r="C789" s="87"/>
      <c r="D789" s="87"/>
    </row>
    <row r="790" spans="1:4" ht="12.75">
      <c r="A790" s="87"/>
      <c r="B790" s="87"/>
      <c r="C790" s="87"/>
      <c r="D790" s="87"/>
    </row>
    <row r="791" spans="1:4" ht="12.75">
      <c r="A791" s="87"/>
      <c r="B791" s="87"/>
      <c r="C791" s="87"/>
      <c r="D791" s="87"/>
    </row>
    <row r="792" spans="1:4" ht="12.75">
      <c r="A792" s="87"/>
      <c r="B792" s="87"/>
      <c r="C792" s="87"/>
      <c r="D792" s="87"/>
    </row>
    <row r="793" spans="1:4" ht="12.75">
      <c r="A793" s="87"/>
      <c r="B793" s="87"/>
      <c r="C793" s="87"/>
      <c r="D793" s="87"/>
    </row>
    <row r="794" spans="1:4" ht="12.75">
      <c r="A794" s="87"/>
      <c r="B794" s="87"/>
      <c r="C794" s="87"/>
      <c r="D794" s="87"/>
    </row>
    <row r="795" spans="1:4" ht="12.75">
      <c r="A795" s="87"/>
      <c r="B795" s="87"/>
      <c r="C795" s="87"/>
      <c r="D795" s="87"/>
    </row>
    <row r="796" spans="1:4" ht="12.75">
      <c r="A796" s="87"/>
      <c r="B796" s="87"/>
      <c r="C796" s="87"/>
      <c r="D796" s="87"/>
    </row>
    <row r="797" spans="1:4" ht="12.75">
      <c r="A797" s="87"/>
      <c r="B797" s="87"/>
      <c r="C797" s="87"/>
      <c r="D797" s="87"/>
    </row>
    <row r="798" spans="1:4" ht="12.75">
      <c r="A798" s="87"/>
      <c r="B798" s="87"/>
      <c r="C798" s="87"/>
      <c r="D798" s="87"/>
    </row>
    <row r="799" spans="1:4" ht="12.75">
      <c r="A799" s="87"/>
      <c r="B799" s="87"/>
      <c r="C799" s="87"/>
      <c r="D799" s="87"/>
    </row>
    <row r="800" spans="1:4" ht="12.75">
      <c r="A800" s="87"/>
      <c r="B800" s="87"/>
      <c r="C800" s="87"/>
      <c r="D800" s="87"/>
    </row>
    <row r="801" spans="1:4" ht="12.75">
      <c r="A801" s="87"/>
      <c r="B801" s="87"/>
      <c r="C801" s="87"/>
      <c r="D801" s="87"/>
    </row>
    <row r="802" spans="1:4" ht="12.75">
      <c r="A802" s="87"/>
      <c r="B802" s="87"/>
      <c r="C802" s="87"/>
      <c r="D802" s="87"/>
    </row>
    <row r="803" spans="1:4" ht="12.75">
      <c r="A803" s="87"/>
      <c r="B803" s="87"/>
      <c r="C803" s="87"/>
      <c r="D803" s="87"/>
    </row>
    <row r="804" spans="1:4" ht="12.75">
      <c r="A804" s="87"/>
      <c r="B804" s="87"/>
      <c r="C804" s="87"/>
      <c r="D804" s="87"/>
    </row>
    <row r="805" spans="1:4" ht="12.75">
      <c r="A805" s="87"/>
      <c r="B805" s="87"/>
      <c r="C805" s="87"/>
      <c r="D805" s="87"/>
    </row>
    <row r="806" spans="1:4" ht="12.75">
      <c r="A806" s="87"/>
      <c r="B806" s="87"/>
      <c r="C806" s="87"/>
      <c r="D806" s="87"/>
    </row>
    <row r="807" spans="1:4" ht="12.75">
      <c r="A807" s="87"/>
      <c r="B807" s="87"/>
      <c r="C807" s="87"/>
      <c r="D807" s="87"/>
    </row>
    <row r="808" spans="1:4" ht="12.75">
      <c r="A808" s="87"/>
      <c r="B808" s="87"/>
      <c r="C808" s="87"/>
      <c r="D808" s="87"/>
    </row>
    <row r="809" spans="1:4" ht="12.75">
      <c r="A809" s="87"/>
      <c r="B809" s="87"/>
      <c r="C809" s="87"/>
      <c r="D809" s="87"/>
    </row>
    <row r="810" spans="1:4" ht="12.75">
      <c r="A810" s="87"/>
      <c r="B810" s="87"/>
      <c r="C810" s="87"/>
      <c r="D810" s="87"/>
    </row>
    <row r="811" spans="1:4" ht="12.75">
      <c r="A811" s="87"/>
      <c r="B811" s="87"/>
      <c r="C811" s="87"/>
      <c r="D811" s="87"/>
    </row>
    <row r="812" spans="1:4" ht="12.75">
      <c r="A812" s="87"/>
      <c r="B812" s="87"/>
      <c r="C812" s="87"/>
      <c r="D812" s="87"/>
    </row>
    <row r="813" spans="1:4" ht="12.75">
      <c r="A813" s="87"/>
      <c r="B813" s="87"/>
      <c r="C813" s="87"/>
      <c r="D813" s="87"/>
    </row>
    <row r="814" spans="1:4" ht="12.75">
      <c r="A814" s="87"/>
      <c r="B814" s="87"/>
      <c r="C814" s="87"/>
      <c r="D814" s="87"/>
    </row>
    <row r="815" spans="1:4" ht="12.75">
      <c r="A815" s="87"/>
      <c r="B815" s="87"/>
      <c r="C815" s="87"/>
      <c r="D815" s="87"/>
    </row>
    <row r="816" spans="1:4" ht="12.75">
      <c r="A816" s="87"/>
      <c r="B816" s="87"/>
      <c r="C816" s="87"/>
      <c r="D816" s="87"/>
    </row>
    <row r="817" spans="1:4" ht="12.75">
      <c r="A817" s="87"/>
      <c r="B817" s="87"/>
      <c r="C817" s="87"/>
      <c r="D817" s="87"/>
    </row>
    <row r="818" spans="1:4" ht="12.75">
      <c r="A818" s="87"/>
      <c r="B818" s="87"/>
      <c r="C818" s="87"/>
      <c r="D818" s="87"/>
    </row>
    <row r="819" spans="1:4" ht="12.75">
      <c r="A819" s="87"/>
      <c r="B819" s="87"/>
      <c r="C819" s="87"/>
      <c r="D819" s="87"/>
    </row>
    <row r="820" spans="1:4" ht="12.75">
      <c r="A820" s="87"/>
      <c r="B820" s="87"/>
      <c r="C820" s="87"/>
      <c r="D820" s="87"/>
    </row>
    <row r="821" spans="1:4" ht="12.75">
      <c r="A821" s="87"/>
      <c r="B821" s="87"/>
      <c r="C821" s="87"/>
      <c r="D821" s="87"/>
    </row>
    <row r="822" spans="1:4" ht="12.75">
      <c r="A822" s="87"/>
      <c r="B822" s="87"/>
      <c r="C822" s="87"/>
      <c r="D822" s="87"/>
    </row>
    <row r="823" spans="1:4" ht="12.75">
      <c r="A823" s="87"/>
      <c r="B823" s="87"/>
      <c r="C823" s="87"/>
      <c r="D823" s="87"/>
    </row>
    <row r="824" spans="1:4" ht="12.75">
      <c r="A824" s="87"/>
      <c r="B824" s="87"/>
      <c r="C824" s="87"/>
      <c r="D824" s="87"/>
    </row>
    <row r="825" spans="1:4" ht="12.75">
      <c r="A825" s="87"/>
      <c r="B825" s="87"/>
      <c r="C825" s="87"/>
      <c r="D825" s="87"/>
    </row>
    <row r="826" spans="1:4" ht="12.75">
      <c r="A826" s="87"/>
      <c r="B826" s="87"/>
      <c r="C826" s="87"/>
      <c r="D826" s="87"/>
    </row>
    <row r="827" spans="1:4" ht="12.75">
      <c r="A827" s="87"/>
      <c r="B827" s="87"/>
      <c r="C827" s="87"/>
      <c r="D827" s="87"/>
    </row>
    <row r="828" spans="1:4" ht="12.75">
      <c r="A828" s="87"/>
      <c r="B828" s="87"/>
      <c r="C828" s="87"/>
      <c r="D828" s="87"/>
    </row>
    <row r="829" spans="1:4" ht="12.75">
      <c r="A829" s="87"/>
      <c r="B829" s="87"/>
      <c r="C829" s="87"/>
      <c r="D829" s="87"/>
    </row>
    <row r="830" spans="1:4" ht="12.75">
      <c r="A830" s="87"/>
      <c r="B830" s="87"/>
      <c r="C830" s="87"/>
      <c r="D830" s="87"/>
    </row>
    <row r="831" spans="1:4" ht="12.75">
      <c r="A831" s="87"/>
      <c r="B831" s="87"/>
      <c r="C831" s="87"/>
      <c r="D831" s="87"/>
    </row>
    <row r="832" spans="1:4" ht="12.75">
      <c r="A832" s="87"/>
      <c r="B832" s="87"/>
      <c r="C832" s="87"/>
      <c r="D832" s="87"/>
    </row>
    <row r="833" spans="1:4" ht="12.75">
      <c r="A833" s="87"/>
      <c r="B833" s="87"/>
      <c r="C833" s="87"/>
      <c r="D833" s="87"/>
    </row>
    <row r="834" spans="1:4" ht="12.75">
      <c r="A834" s="87"/>
      <c r="B834" s="87"/>
      <c r="C834" s="87"/>
      <c r="D834" s="87"/>
    </row>
    <row r="835" spans="1:4" ht="12.75">
      <c r="A835" s="87"/>
      <c r="B835" s="87"/>
      <c r="C835" s="87"/>
      <c r="D835" s="87"/>
    </row>
    <row r="836" spans="1:4" ht="12.75">
      <c r="A836" s="87"/>
      <c r="B836" s="87"/>
      <c r="C836" s="87"/>
      <c r="D836" s="87"/>
    </row>
    <row r="837" spans="1:4" ht="12.75">
      <c r="A837" s="87"/>
      <c r="B837" s="87"/>
      <c r="C837" s="87"/>
      <c r="D837" s="87"/>
    </row>
    <row r="838" spans="1:4" ht="12.75">
      <c r="A838" s="87"/>
      <c r="B838" s="87"/>
      <c r="C838" s="87"/>
      <c r="D838" s="87"/>
    </row>
    <row r="839" spans="1:4" ht="12.75">
      <c r="A839" s="87"/>
      <c r="B839" s="87"/>
      <c r="C839" s="87"/>
      <c r="D839" s="87"/>
    </row>
    <row r="840" spans="1:4" ht="12.75">
      <c r="A840" s="87"/>
      <c r="B840" s="87"/>
      <c r="C840" s="87"/>
      <c r="D840" s="87"/>
    </row>
    <row r="841" spans="1:4" ht="12.75">
      <c r="A841" s="87"/>
      <c r="B841" s="87"/>
      <c r="C841" s="87"/>
      <c r="D841" s="87"/>
    </row>
    <row r="842" spans="1:4" ht="12.75">
      <c r="A842" s="87"/>
      <c r="B842" s="87"/>
      <c r="C842" s="87"/>
      <c r="D842" s="87"/>
    </row>
    <row r="843" spans="1:4" ht="12.75">
      <c r="A843" s="87"/>
      <c r="B843" s="87"/>
      <c r="C843" s="87"/>
      <c r="D843" s="87"/>
    </row>
    <row r="844" spans="1:4" ht="12.75">
      <c r="A844" s="87"/>
      <c r="B844" s="87"/>
      <c r="C844" s="87"/>
      <c r="D844" s="87"/>
    </row>
    <row r="845" spans="1:4" ht="12.75">
      <c r="A845" s="87"/>
      <c r="B845" s="87"/>
      <c r="C845" s="87"/>
      <c r="D845" s="87"/>
    </row>
    <row r="846" spans="1:4" ht="12.75">
      <c r="A846" s="87"/>
      <c r="B846" s="87"/>
      <c r="C846" s="87"/>
      <c r="D846" s="87"/>
    </row>
    <row r="847" spans="1:4" ht="12.75">
      <c r="A847" s="87"/>
      <c r="B847" s="87"/>
      <c r="C847" s="87"/>
      <c r="D847" s="87"/>
    </row>
    <row r="848" spans="1:4" ht="12.75">
      <c r="A848" s="87"/>
      <c r="B848" s="87"/>
      <c r="C848" s="87"/>
      <c r="D848" s="87"/>
    </row>
    <row r="849" spans="1:4" ht="12.75">
      <c r="A849" s="87"/>
      <c r="B849" s="87"/>
      <c r="C849" s="87"/>
      <c r="D849" s="87"/>
    </row>
    <row r="850" spans="1:4" ht="12.75">
      <c r="A850" s="87"/>
      <c r="B850" s="87"/>
      <c r="C850" s="87"/>
      <c r="D850" s="87"/>
    </row>
    <row r="851" spans="1:4" ht="12.75">
      <c r="A851" s="87"/>
      <c r="B851" s="87"/>
      <c r="C851" s="87"/>
      <c r="D851" s="87"/>
    </row>
    <row r="852" spans="1:4" ht="12.75">
      <c r="A852" s="87"/>
      <c r="B852" s="87"/>
      <c r="C852" s="87"/>
      <c r="D852" s="87"/>
    </row>
    <row r="853" spans="1:4" ht="12.75">
      <c r="A853" s="87"/>
      <c r="B853" s="87"/>
      <c r="C853" s="87"/>
      <c r="D853" s="87"/>
    </row>
    <row r="854" spans="1:4" ht="12.75">
      <c r="A854" s="87"/>
      <c r="B854" s="87"/>
      <c r="C854" s="87"/>
      <c r="D854" s="87"/>
    </row>
    <row r="855" spans="1:4" ht="12.75">
      <c r="A855" s="87"/>
      <c r="B855" s="87"/>
      <c r="C855" s="87"/>
      <c r="D855" s="87"/>
    </row>
    <row r="856" spans="1:4" ht="12.75">
      <c r="A856" s="87"/>
      <c r="B856" s="87"/>
      <c r="C856" s="87"/>
      <c r="D856" s="87"/>
    </row>
    <row r="857" spans="1:4" ht="12.75">
      <c r="A857" s="87"/>
      <c r="B857" s="87"/>
      <c r="C857" s="87"/>
      <c r="D857" s="87"/>
    </row>
    <row r="858" spans="1:4" ht="12.75">
      <c r="A858" s="87"/>
      <c r="B858" s="87"/>
      <c r="C858" s="87"/>
      <c r="D858" s="87"/>
    </row>
    <row r="859" spans="1:4" ht="12.75">
      <c r="A859" s="87"/>
      <c r="B859" s="87"/>
      <c r="C859" s="87"/>
      <c r="D859" s="87"/>
    </row>
    <row r="860" spans="1:4" ht="12.75">
      <c r="A860" s="87"/>
      <c r="B860" s="87"/>
      <c r="C860" s="87"/>
      <c r="D860" s="87"/>
    </row>
    <row r="861" spans="1:4" ht="12.75">
      <c r="A861" s="87"/>
      <c r="B861" s="87"/>
      <c r="C861" s="87"/>
      <c r="D861" s="87"/>
    </row>
    <row r="862" spans="1:4" ht="12.75">
      <c r="A862" s="87"/>
      <c r="B862" s="87"/>
      <c r="C862" s="87"/>
      <c r="D862" s="87"/>
    </row>
    <row r="863" spans="1:4" ht="12.75">
      <c r="A863" s="87"/>
      <c r="B863" s="87"/>
      <c r="C863" s="87"/>
      <c r="D863" s="87"/>
    </row>
    <row r="864" spans="1:4" ht="12.75">
      <c r="A864" s="87"/>
      <c r="B864" s="87"/>
      <c r="C864" s="87"/>
      <c r="D864" s="87"/>
    </row>
    <row r="865" spans="1:4" ht="12.75">
      <c r="A865" s="87"/>
      <c r="B865" s="87"/>
      <c r="C865" s="87"/>
      <c r="D865" s="87"/>
    </row>
    <row r="866" spans="1:4" ht="12.75">
      <c r="A866" s="87"/>
      <c r="B866" s="87"/>
      <c r="C866" s="87"/>
      <c r="D866" s="87"/>
    </row>
    <row r="867" spans="1:4" ht="12.75">
      <c r="A867" s="87"/>
      <c r="B867" s="87"/>
      <c r="C867" s="87"/>
      <c r="D867" s="87"/>
    </row>
    <row r="868" spans="1:4" ht="12.75">
      <c r="A868" s="87"/>
      <c r="B868" s="87"/>
      <c r="C868" s="87"/>
      <c r="D868" s="87"/>
    </row>
    <row r="869" spans="1:4" ht="12.75">
      <c r="A869" s="87"/>
      <c r="B869" s="87"/>
      <c r="C869" s="87"/>
      <c r="D869" s="87"/>
    </row>
    <row r="870" spans="1:4" ht="12.75">
      <c r="A870" s="87"/>
      <c r="B870" s="87"/>
      <c r="C870" s="87"/>
      <c r="D870" s="87"/>
    </row>
    <row r="871" spans="1:4" ht="12.75">
      <c r="A871" s="87"/>
      <c r="B871" s="87"/>
      <c r="C871" s="87"/>
      <c r="D871" s="87"/>
    </row>
    <row r="872" spans="1:4" ht="12.75">
      <c r="A872" s="87"/>
      <c r="B872" s="87"/>
      <c r="C872" s="87"/>
      <c r="D872" s="87"/>
    </row>
    <row r="873" spans="1:4" ht="12.75">
      <c r="A873" s="87"/>
      <c r="B873" s="87"/>
      <c r="C873" s="87"/>
      <c r="D873" s="87"/>
    </row>
    <row r="874" spans="1:4" ht="12.75">
      <c r="A874" s="87"/>
      <c r="B874" s="87"/>
      <c r="C874" s="87"/>
      <c r="D874" s="87"/>
    </row>
    <row r="875" spans="1:4" ht="12.75">
      <c r="A875" s="87"/>
      <c r="B875" s="87"/>
      <c r="C875" s="87"/>
      <c r="D875" s="87"/>
    </row>
    <row r="876" spans="1:4" ht="12.75">
      <c r="A876" s="87"/>
      <c r="B876" s="87"/>
      <c r="C876" s="87"/>
      <c r="D876" s="87"/>
    </row>
    <row r="877" spans="1:4" ht="12.75">
      <c r="A877" s="87"/>
      <c r="B877" s="87"/>
      <c r="C877" s="87"/>
      <c r="D877" s="87"/>
    </row>
    <row r="878" spans="1:4" ht="12.75">
      <c r="A878" s="87"/>
      <c r="B878" s="87"/>
      <c r="C878" s="87"/>
      <c r="D878" s="87"/>
    </row>
    <row r="879" spans="1:4" ht="12.75">
      <c r="A879" s="87"/>
      <c r="B879" s="87"/>
      <c r="C879" s="87"/>
      <c r="D879" s="87"/>
    </row>
    <row r="880" spans="1:4" ht="12.75">
      <c r="A880" s="87"/>
      <c r="B880" s="87"/>
      <c r="C880" s="87"/>
      <c r="D880" s="87"/>
    </row>
    <row r="881" spans="1:4" ht="12.75">
      <c r="A881" s="87"/>
      <c r="B881" s="87"/>
      <c r="C881" s="87"/>
      <c r="D881" s="87"/>
    </row>
    <row r="882" spans="1:4" ht="12.75">
      <c r="A882" s="87"/>
      <c r="B882" s="87"/>
      <c r="C882" s="87"/>
      <c r="D882" s="87"/>
    </row>
    <row r="883" spans="1:4" ht="12.75">
      <c r="A883" s="87"/>
      <c r="B883" s="87"/>
      <c r="C883" s="87"/>
      <c r="D883" s="87"/>
    </row>
    <row r="884" spans="1:4" ht="12.75">
      <c r="A884" s="87"/>
      <c r="B884" s="87"/>
      <c r="C884" s="87"/>
      <c r="D884" s="87"/>
    </row>
    <row r="885" spans="1:4" ht="12.75">
      <c r="A885" s="87"/>
      <c r="B885" s="87"/>
      <c r="C885" s="87"/>
      <c r="D885" s="87"/>
    </row>
    <row r="886" spans="1:4" ht="12.75">
      <c r="A886" s="87"/>
      <c r="B886" s="87"/>
      <c r="C886" s="87"/>
      <c r="D886" s="87"/>
    </row>
    <row r="887" spans="1:4" ht="12.75">
      <c r="A887" s="87"/>
      <c r="B887" s="87"/>
      <c r="C887" s="87"/>
      <c r="D887" s="87"/>
    </row>
    <row r="888" spans="1:4" ht="12.75">
      <c r="A888" s="87"/>
      <c r="B888" s="87"/>
      <c r="C888" s="87"/>
      <c r="D888" s="87"/>
    </row>
    <row r="889" spans="1:4" ht="12.75">
      <c r="A889" s="87"/>
      <c r="B889" s="87"/>
      <c r="C889" s="87"/>
      <c r="D889" s="87"/>
    </row>
    <row r="890" spans="1:4" ht="12.75">
      <c r="A890" s="87"/>
      <c r="B890" s="87"/>
      <c r="C890" s="87"/>
      <c r="D890" s="87"/>
    </row>
    <row r="891" spans="1:4" ht="12.75">
      <c r="A891" s="87"/>
      <c r="B891" s="87"/>
      <c r="C891" s="87"/>
      <c r="D891" s="87"/>
    </row>
    <row r="892" spans="1:4" ht="12.75">
      <c r="A892" s="87"/>
      <c r="B892" s="87"/>
      <c r="C892" s="87"/>
      <c r="D892" s="87"/>
    </row>
    <row r="893" spans="1:4" ht="12.75">
      <c r="A893" s="87"/>
      <c r="B893" s="87"/>
      <c r="C893" s="87"/>
      <c r="D893" s="87"/>
    </row>
    <row r="894" spans="1:4" ht="12.75">
      <c r="A894" s="87"/>
      <c r="B894" s="87"/>
      <c r="C894" s="87"/>
      <c r="D894" s="87"/>
    </row>
    <row r="895" spans="1:4" ht="12.75">
      <c r="A895" s="87"/>
      <c r="B895" s="87"/>
      <c r="C895" s="87"/>
      <c r="D895" s="87"/>
    </row>
    <row r="896" spans="1:4" ht="12.75">
      <c r="A896" s="87"/>
      <c r="B896" s="87"/>
      <c r="C896" s="87"/>
      <c r="D896" s="87"/>
    </row>
    <row r="897" spans="1:4" ht="12.75">
      <c r="A897" s="87"/>
      <c r="B897" s="87"/>
      <c r="C897" s="87"/>
      <c r="D897" s="87"/>
    </row>
    <row r="898" spans="1:4" ht="12.75">
      <c r="A898" s="87"/>
      <c r="B898" s="87"/>
      <c r="C898" s="87"/>
      <c r="D898" s="87"/>
    </row>
    <row r="899" spans="1:4" ht="12.75">
      <c r="A899" s="87"/>
      <c r="B899" s="87"/>
      <c r="C899" s="87"/>
      <c r="D899" s="87"/>
    </row>
    <row r="900" spans="1:4" ht="12.75">
      <c r="A900" s="87"/>
      <c r="B900" s="87"/>
      <c r="C900" s="87"/>
      <c r="D900" s="87"/>
    </row>
    <row r="901" spans="1:4" ht="12.75">
      <c r="A901" s="87"/>
      <c r="B901" s="87"/>
      <c r="C901" s="87"/>
      <c r="D901" s="87"/>
    </row>
    <row r="902" spans="1:4" ht="12.75">
      <c r="A902" s="87"/>
      <c r="B902" s="87"/>
      <c r="C902" s="87"/>
      <c r="D902" s="87"/>
    </row>
    <row r="903" spans="1:4" ht="12.75">
      <c r="A903" s="87"/>
      <c r="B903" s="87"/>
      <c r="C903" s="87"/>
      <c r="D903" s="87"/>
    </row>
    <row r="904" spans="1:4" ht="12.75">
      <c r="A904" s="87"/>
      <c r="B904" s="87"/>
      <c r="C904" s="87"/>
      <c r="D904" s="87"/>
    </row>
    <row r="905" spans="1:4" ht="12.75">
      <c r="A905" s="87"/>
      <c r="B905" s="87"/>
      <c r="C905" s="87"/>
      <c r="D905" s="87"/>
    </row>
    <row r="906" spans="1:4" ht="12.75">
      <c r="A906" s="87"/>
      <c r="B906" s="87"/>
      <c r="C906" s="87"/>
      <c r="D906" s="87"/>
    </row>
    <row r="907" spans="1:4" ht="12.75">
      <c r="A907" s="87"/>
      <c r="B907" s="87"/>
      <c r="C907" s="87"/>
      <c r="D907" s="87"/>
    </row>
  </sheetData>
  <sheetProtection objects="1"/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xydis</dc:creator>
  <cp:keywords/>
  <dc:description/>
  <cp:lastModifiedBy>x</cp:lastModifiedBy>
  <dcterms:created xsi:type="dcterms:W3CDTF">1997-01-24T12:53:32Z</dcterms:created>
  <dcterms:modified xsi:type="dcterms:W3CDTF">2004-04-04T11:23:41Z</dcterms:modified>
  <cp:category/>
  <cp:version/>
  <cp:contentType/>
  <cp:contentStatus/>
</cp:coreProperties>
</file>