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year">'Φύλλο1'!$B$3</definedName>
  </definedNames>
  <calcPr fullCalcOnLoad="1"/>
</workbook>
</file>

<file path=xl/sharedStrings.xml><?xml version="1.0" encoding="utf-8"?>
<sst xmlns="http://schemas.openxmlformats.org/spreadsheetml/2006/main" count="81" uniqueCount="79">
  <si>
    <t>ΚΙΝΗΤΕΣ ΕΟΡΤΕΣ - ΑΡΓΙΕΣ</t>
  </si>
  <si>
    <t>Εισάγετε Έτος:</t>
  </si>
  <si>
    <t>Κυριακή του Πάσχα:</t>
  </si>
  <si>
    <t>ΚΙΝΗΤΕΣ ΕΟΡΤΕΣ:</t>
  </si>
  <si>
    <t>EΘΝΙΚΕΣ ΕΟΡΤΕΣ:</t>
  </si>
  <si>
    <t>ΑΠΟΚΡΙΕΣ (κυριακές - τσικνοπέμπτη)</t>
  </si>
  <si>
    <t>25η Μαρτίου:</t>
  </si>
  <si>
    <t>Τελώνου&amp;Φαρισέου (αρχή)</t>
  </si>
  <si>
    <t>Του Ασώτου</t>
  </si>
  <si>
    <t>28η Οκτωβρίου:</t>
  </si>
  <si>
    <t>Τσικνοπέμπτη</t>
  </si>
  <si>
    <t>Της Απόκρεω</t>
  </si>
  <si>
    <t>17η Νοέμβρη:</t>
  </si>
  <si>
    <t>Της Τυροφάγου</t>
  </si>
  <si>
    <t>ΜΕΓΑΛΗ ΣΑΡΑΚΟΣΤΗ</t>
  </si>
  <si>
    <t>ΠΡΩΤΟΜΑΓΙΑ:</t>
  </si>
  <si>
    <t>Καθαρά Δευτέρα</t>
  </si>
  <si>
    <t>Α' Χαιρετισμοί</t>
  </si>
  <si>
    <t>Θεόδωρου Τήρωνος (Σαβ)</t>
  </si>
  <si>
    <t>MΕΤΑΜΟΡΦΩΣΗ ΣΩΤΗΡΟΣ:</t>
  </si>
  <si>
    <t>Κυριακή της Ορθοδοξίας</t>
  </si>
  <si>
    <t>Κυριακή των Βαΐων</t>
  </si>
  <si>
    <t>Το Άγιον Πάσχα</t>
  </si>
  <si>
    <t>ΚΟΙΜΗΣΗ ΤΗΣ ΘΕΟΤΟΚΟΥ:</t>
  </si>
  <si>
    <t>ΠΕΝΤΗΚΟΣΤΗ</t>
  </si>
  <si>
    <t>Δευτέρα Διακαινησίμου</t>
  </si>
  <si>
    <t>ΤΑ ΑΓΙΑ ΘΕΟΦΑΝΙΑ</t>
  </si>
  <si>
    <t>Κυριακή του Θωμά</t>
  </si>
  <si>
    <t>Της Αναλήψεως (Πέμπτη)</t>
  </si>
  <si>
    <t>Κυριακή της Πεντηκοστής</t>
  </si>
  <si>
    <t>ΧΡΙΣΤΟΥΓΕΝΝΑ</t>
  </si>
  <si>
    <t>Δευτέρα Αγ. Πνεύματος</t>
  </si>
  <si>
    <t>Των Αγίων Πάντων</t>
  </si>
  <si>
    <t>ΠΡΩΤΟΧΡΟΝΙΑ ΕΠΟΜΕΝΟΥ ΕΤΟΥΣ</t>
  </si>
  <si>
    <t>ΑΓ. ΓΕΩΡΓΙΟΥ</t>
  </si>
  <si>
    <t>ΜΕΓΑΛΕΣ ΕΟΡΤΕΣ:</t>
  </si>
  <si>
    <t>Βασιλείου του Μέγα:</t>
  </si>
  <si>
    <t>Ιωάννου του Προδρόμου:</t>
  </si>
  <si>
    <t>Αγίου Αντωνίου:</t>
  </si>
  <si>
    <t>Αγίου Αθανασίου:</t>
  </si>
  <si>
    <t>Τριών Ιεραρχών:</t>
  </si>
  <si>
    <t>Αγίου Χαραλάμπους:</t>
  </si>
  <si>
    <t>Κωνσταντίνου και Ελένης:</t>
  </si>
  <si>
    <t>Γενέσιον Ιωάννου Προδρόμου:</t>
  </si>
  <si>
    <t>Πέτρου και Παύλου:</t>
  </si>
  <si>
    <t>Η σύναξις των 12 Αποστόλων:</t>
  </si>
  <si>
    <t>Κοσμά και Δαμιανού - Ανάργυροι:</t>
  </si>
  <si>
    <t>Κυριακής Μεγαλομάρτυρος:</t>
  </si>
  <si>
    <t>Ευφημίας - Όλγας:</t>
  </si>
  <si>
    <t>Προφήτη Ηλία:</t>
  </si>
  <si>
    <t>Αγ. Παρασκευής:</t>
  </si>
  <si>
    <t>Αλέξανδρου:</t>
  </si>
  <si>
    <t>Ύψωσις Τίμιου Σταυρού</t>
  </si>
  <si>
    <t>Σοφίας, Πίστης, Ελπίδος:</t>
  </si>
  <si>
    <t>Ευσταθίου:</t>
  </si>
  <si>
    <t>Διονυσίου Αεροπαγίτου:</t>
  </si>
  <si>
    <t>Λουκά Ευαγγελιστού:</t>
  </si>
  <si>
    <t>Αρτεμίου:</t>
  </si>
  <si>
    <t>Δημητρίου:</t>
  </si>
  <si>
    <t>Μηχαήλ και Γαβριήλ (Άγγελοι):</t>
  </si>
  <si>
    <t>Εισόδια της Θεοτόκου:</t>
  </si>
  <si>
    <t>Αικατερίνης:</t>
  </si>
  <si>
    <t>Στυλιανού:</t>
  </si>
  <si>
    <t>Ανδρέου Αποστόλου Πρωτόκλητου:</t>
  </si>
  <si>
    <t>Βαρβάρας Μεγαλομάρτυρος:</t>
  </si>
  <si>
    <t>Σάββα:</t>
  </si>
  <si>
    <t>Αγ. Νικολάου:</t>
  </si>
  <si>
    <t>Αγ. Άννης: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</si>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</sst>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"/>
    <numFmt numFmtId="165" formatCode="[$-408]d\-mmm\-yyyy;@"/>
    <numFmt numFmtId="166" formatCode="[$-F800]dddd\,\ mmmm\ dd\,\ yyyy"/>
    <numFmt numFmtId="167" formatCode="0.00000000000"/>
    <numFmt numFmtId="168" formatCode="[$-408]dddd\,\ d\ mmmm\ yyyy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90725" y="514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410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3.140625" style="0" customWidth="1"/>
    <col min="2" max="2" width="18.421875" style="0" customWidth="1"/>
    <col min="3" max="3" width="4.140625" style="0" customWidth="1"/>
    <col min="4" max="4" width="37.7109375" style="0" customWidth="1"/>
  </cols>
  <sheetData>
    <row r="1" spans="1:4" ht="13.5" thickBot="1">
      <c r="A1" s="1" t="s">
        <v>0</v>
      </c>
      <c r="B1" s="1"/>
      <c r="C1" s="1"/>
      <c r="D1" s="1"/>
    </row>
    <row r="2" spans="1:4" ht="13.5" thickBot="1">
      <c r="A2" s="2"/>
      <c r="B2" s="2"/>
      <c r="C2" s="2"/>
      <c r="D2" s="2"/>
    </row>
    <row r="3" spans="1:4" ht="13.5" thickBot="1">
      <c r="A3" s="3" t="s">
        <v>1</v>
      </c>
      <c r="B3" s="4">
        <v>1583</v>
      </c>
      <c r="C3" s="5"/>
      <c r="D3" s="5"/>
    </row>
    <row r="4" spans="1:4" ht="13.5" thickBot="1">
      <c r="A4" s="6"/>
      <c r="B4" s="7"/>
      <c r="C4" s="5"/>
      <c r="D4" s="5"/>
    </row>
    <row r="5" spans="1:4" ht="13.5" thickBot="1">
      <c r="A5" s="8" t="s">
        <v>2</v>
      </c>
      <c r="B5" s="9">
        <f>B106+C106-1</f>
        <v>578283</v>
      </c>
      <c r="C5" s="5"/>
      <c r="D5" s="5"/>
    </row>
    <row r="6" spans="1:4" ht="13.5" thickBot="1">
      <c r="A6" s="7"/>
      <c r="B6" s="10"/>
      <c r="C6" s="5"/>
      <c r="D6" s="7"/>
    </row>
    <row r="7" spans="1:4" ht="13.5" thickBot="1">
      <c r="A7" s="11" t="s">
        <v>3</v>
      </c>
      <c r="B7" s="11"/>
      <c r="C7" s="5"/>
      <c r="D7" s="12" t="s">
        <v>4</v>
      </c>
    </row>
    <row r="8" spans="1:4" ht="13.5" thickBot="1">
      <c r="A8" s="13" t="s">
        <v>5</v>
      </c>
      <c r="B8" s="13"/>
      <c r="C8" s="5"/>
      <c r="D8" s="7" t="s">
        <v>6</v>
      </c>
    </row>
    <row r="9" spans="1:4" ht="13.5" thickBot="1">
      <c r="A9" s="7" t="s">
        <v>7</v>
      </c>
      <c r="B9" s="10">
        <f>B5-10*7</f>
        <v>578213</v>
      </c>
      <c r="C9" s="5"/>
      <c r="D9" s="14">
        <f>DATE(B3,3,25)</f>
        <v>578264</v>
      </c>
    </row>
    <row r="10" spans="1:4" ht="13.5" thickBot="1">
      <c r="A10" s="7" t="s">
        <v>8</v>
      </c>
      <c r="B10" s="10">
        <f>B5-9*7</f>
        <v>578220</v>
      </c>
      <c r="C10" s="5"/>
      <c r="D10" s="7" t="s">
        <v>9</v>
      </c>
    </row>
    <row r="11" spans="1:4" ht="13.5" thickBot="1">
      <c r="A11" s="7" t="s">
        <v>10</v>
      </c>
      <c r="B11" s="10">
        <f>B5-9*7+4</f>
        <v>578224</v>
      </c>
      <c r="C11" s="5"/>
      <c r="D11" s="14">
        <f>DATE(B3,10,28)</f>
        <v>578481</v>
      </c>
    </row>
    <row r="12" spans="1:4" ht="13.5" thickBot="1">
      <c r="A12" s="7" t="s">
        <v>11</v>
      </c>
      <c r="B12" s="10">
        <f>B5-8*7</f>
        <v>578227</v>
      </c>
      <c r="C12" s="5"/>
      <c r="D12" s="7" t="s">
        <v>12</v>
      </c>
    </row>
    <row r="13" spans="1:4" ht="13.5" thickBot="1">
      <c r="A13" s="7" t="s">
        <v>13</v>
      </c>
      <c r="B13" s="10">
        <f>B5-7*7</f>
        <v>578234</v>
      </c>
      <c r="C13" s="5"/>
      <c r="D13" s="14">
        <f>DATE(B3,11,17)</f>
        <v>578501</v>
      </c>
    </row>
    <row r="14" spans="1:4" ht="13.5" thickBot="1">
      <c r="A14" s="7"/>
      <c r="B14" s="7"/>
      <c r="C14" s="5"/>
      <c r="D14" s="7"/>
    </row>
    <row r="15" spans="1:4" ht="13.5" thickBot="1">
      <c r="A15" s="15" t="s">
        <v>14</v>
      </c>
      <c r="B15" s="15"/>
      <c r="C15" s="5"/>
      <c r="D15" s="12" t="s">
        <v>15</v>
      </c>
    </row>
    <row r="16" spans="1:4" ht="13.5" thickBot="1">
      <c r="A16" s="16" t="s">
        <v>16</v>
      </c>
      <c r="B16" s="10">
        <f>B5-7*7+1</f>
        <v>578235</v>
      </c>
      <c r="C16" s="5"/>
      <c r="D16" s="14">
        <f>DATE(B3,5,1)</f>
        <v>578301</v>
      </c>
    </row>
    <row r="17" spans="1:4" ht="13.5" thickBot="1">
      <c r="A17" s="16" t="s">
        <v>17</v>
      </c>
      <c r="B17" s="10">
        <f>B18-1</f>
        <v>578239</v>
      </c>
      <c r="C17" s="5"/>
      <c r="D17" s="7"/>
    </row>
    <row r="18" spans="1:4" ht="13.5" thickBot="1">
      <c r="A18" s="7" t="s">
        <v>18</v>
      </c>
      <c r="B18" s="10">
        <f>B5-6*7-1</f>
        <v>578240</v>
      </c>
      <c r="C18" s="5"/>
      <c r="D18" s="12" t="s">
        <v>19</v>
      </c>
    </row>
    <row r="19" spans="1:4" ht="13.5" thickBot="1">
      <c r="A19" s="7" t="s">
        <v>20</v>
      </c>
      <c r="B19" s="10">
        <f>B18+1</f>
        <v>578241</v>
      </c>
      <c r="C19" s="5"/>
      <c r="D19" s="14">
        <f>DATE(year,8,6)</f>
        <v>578398</v>
      </c>
    </row>
    <row r="20" spans="1:4" ht="13.5" thickBot="1">
      <c r="A20" s="7" t="s">
        <v>21</v>
      </c>
      <c r="B20" s="10">
        <f>B5-7</f>
        <v>578276</v>
      </c>
      <c r="C20" s="5"/>
      <c r="D20" s="7"/>
    </row>
    <row r="21" spans="1:4" ht="13.5" thickBot="1">
      <c r="A21" s="7" t="s">
        <v>22</v>
      </c>
      <c r="B21" s="10">
        <f>B5</f>
        <v>578283</v>
      </c>
      <c r="C21" s="5"/>
      <c r="D21" s="12" t="s">
        <v>23</v>
      </c>
    </row>
    <row r="22" spans="1:4" ht="13.5" thickBot="1">
      <c r="A22" s="7"/>
      <c r="B22" s="7"/>
      <c r="C22" s="5"/>
      <c r="D22" s="14">
        <f>DATE(B3,8,15)</f>
        <v>578407</v>
      </c>
    </row>
    <row r="23" spans="1:4" ht="13.5" thickBot="1">
      <c r="A23" s="15" t="s">
        <v>24</v>
      </c>
      <c r="B23" s="15"/>
      <c r="C23" s="5"/>
      <c r="D23" s="7"/>
    </row>
    <row r="24" spans="1:4" ht="13.5" thickBot="1">
      <c r="A24" s="7" t="s">
        <v>25</v>
      </c>
      <c r="B24" s="10">
        <f>B21+1</f>
        <v>578284</v>
      </c>
      <c r="C24" s="5"/>
      <c r="D24" s="12" t="s">
        <v>26</v>
      </c>
    </row>
    <row r="25" spans="1:4" ht="13.5" thickBot="1">
      <c r="A25" s="7" t="s">
        <v>27</v>
      </c>
      <c r="B25" s="10">
        <f>B21+7</f>
        <v>578290</v>
      </c>
      <c r="C25" s="5"/>
      <c r="D25" s="14">
        <f>DATE(B3,1,6)</f>
        <v>578186</v>
      </c>
    </row>
    <row r="26" spans="1:4" ht="13.5" thickBot="1">
      <c r="A26" s="7" t="s">
        <v>28</v>
      </c>
      <c r="B26" s="10">
        <f>B27-10</f>
        <v>578322</v>
      </c>
      <c r="C26" s="5"/>
      <c r="D26" s="7"/>
    </row>
    <row r="27" spans="1:4" ht="13.5" thickBot="1">
      <c r="A27" s="7" t="s">
        <v>29</v>
      </c>
      <c r="B27" s="10">
        <f>B21+7*7</f>
        <v>578332</v>
      </c>
      <c r="C27" s="5"/>
      <c r="D27" s="12" t="s">
        <v>30</v>
      </c>
    </row>
    <row r="28" spans="1:4" ht="13.5" thickBot="1">
      <c r="A28" s="7" t="s">
        <v>31</v>
      </c>
      <c r="B28" s="10">
        <f>B27+1</f>
        <v>578333</v>
      </c>
      <c r="C28" s="5"/>
      <c r="D28" s="14">
        <f>DATE(year,12,25)</f>
        <v>578539</v>
      </c>
    </row>
    <row r="29" spans="1:4" ht="13.5" thickBot="1">
      <c r="A29" s="7" t="s">
        <v>32</v>
      </c>
      <c r="B29" s="10">
        <f>B27+7</f>
        <v>578339</v>
      </c>
      <c r="C29" s="5"/>
      <c r="D29" s="7"/>
    </row>
    <row r="30" spans="1:4" ht="13.5" thickBot="1">
      <c r="A30" s="7"/>
      <c r="B30" s="7"/>
      <c r="C30" s="7"/>
      <c r="D30" s="12" t="s">
        <v>33</v>
      </c>
    </row>
    <row r="31" spans="1:4" ht="13.5" thickBot="1">
      <c r="A31" s="15" t="s">
        <v>34</v>
      </c>
      <c r="B31" s="15"/>
      <c r="C31" s="7"/>
      <c r="D31" s="14">
        <f>D28+7</f>
        <v>578546</v>
      </c>
    </row>
    <row r="32" spans="1:4" ht="13.5" thickBot="1">
      <c r="A32" s="7" t="str">
        <f>IF(DATE(B3,4,23)&lt;=B5,"Εντός Σαρακοστής","Εκτός Σαρακοστής")</f>
        <v>Εκτός Σαρακοστής</v>
      </c>
      <c r="B32" s="10">
        <f>IF(DATE(B3,4,23)&lt;=B5,B24,DATE(B3,4,23))</f>
        <v>578293</v>
      </c>
      <c r="C32" s="7"/>
      <c r="D32" s="17"/>
    </row>
    <row r="33" spans="1:4" ht="13.5" thickBot="1">
      <c r="A33" s="18">
        <f>B32</f>
        <v>578293</v>
      </c>
      <c r="B33" s="18"/>
      <c r="C33" s="7"/>
      <c r="D33" s="7"/>
    </row>
    <row r="34" spans="1:4" ht="13.5" thickBot="1">
      <c r="A34" s="7"/>
      <c r="B34" s="7"/>
      <c r="C34" s="7"/>
      <c r="D34" s="7"/>
    </row>
    <row r="35" spans="1:4" ht="13.5" thickBot="1">
      <c r="A35" s="11" t="s">
        <v>35</v>
      </c>
      <c r="B35" s="11"/>
      <c r="C35" s="11"/>
      <c r="D35" s="11"/>
    </row>
    <row r="36" spans="1:4" ht="13.5" thickBot="1">
      <c r="A36" s="19" t="s">
        <v>36</v>
      </c>
      <c r="B36" s="19"/>
      <c r="C36" s="7"/>
      <c r="D36" s="20" t="s">
        <v>37</v>
      </c>
    </row>
    <row r="37" spans="1:4" ht="13.5" thickBot="1">
      <c r="A37" s="18">
        <f>DATE(year,1,1)</f>
        <v>578181</v>
      </c>
      <c r="B37" s="18"/>
      <c r="C37" s="7"/>
      <c r="D37" s="14">
        <f>DATE(year,1,7)</f>
        <v>578187</v>
      </c>
    </row>
    <row r="38" spans="1:4" ht="13.5" thickBot="1">
      <c r="A38" s="18" t="s">
        <v>38</v>
      </c>
      <c r="B38" s="18"/>
      <c r="C38" s="7"/>
      <c r="D38" s="20" t="s">
        <v>39</v>
      </c>
    </row>
    <row r="39" spans="1:4" ht="13.5" thickBot="1">
      <c r="A39" s="18">
        <f>DATE(year,1,17)</f>
        <v>578197</v>
      </c>
      <c r="B39" s="18"/>
      <c r="C39" s="7"/>
      <c r="D39" s="14">
        <f>DATE(year,1,18)</f>
        <v>578198</v>
      </c>
    </row>
    <row r="40" spans="1:4" ht="13.5" thickBot="1">
      <c r="A40" s="19" t="s">
        <v>40</v>
      </c>
      <c r="B40" s="19"/>
      <c r="C40" s="7"/>
      <c r="D40" s="20" t="s">
        <v>41</v>
      </c>
    </row>
    <row r="41" spans="1:4" ht="13.5" thickBot="1">
      <c r="A41" s="18">
        <f>DATE(year,1,30)</f>
        <v>578210</v>
      </c>
      <c r="B41" s="18"/>
      <c r="C41" s="7"/>
      <c r="D41" s="14">
        <f>DATE(year,2,10)</f>
        <v>578221</v>
      </c>
    </row>
    <row r="42" spans="1:4" ht="13.5" thickBot="1">
      <c r="A42" s="19" t="s">
        <v>42</v>
      </c>
      <c r="B42" s="19"/>
      <c r="C42" s="7"/>
      <c r="D42" s="20" t="s">
        <v>43</v>
      </c>
    </row>
    <row r="43" spans="1:4" ht="13.5" thickBot="1">
      <c r="A43" s="18">
        <f>DATE(year,5,21)</f>
        <v>578321</v>
      </c>
      <c r="B43" s="18"/>
      <c r="C43" s="7"/>
      <c r="D43" s="14">
        <f>DATE(year,6,24)</f>
        <v>578355</v>
      </c>
    </row>
    <row r="44" spans="1:4" ht="13.5" thickBot="1">
      <c r="A44" s="19" t="s">
        <v>44</v>
      </c>
      <c r="B44" s="19"/>
      <c r="C44" s="7"/>
      <c r="D44" s="20" t="s">
        <v>45</v>
      </c>
    </row>
    <row r="45" spans="1:4" ht="13.5" thickBot="1">
      <c r="A45" s="18">
        <f>DATE(year,6,29)</f>
        <v>578360</v>
      </c>
      <c r="B45" s="18"/>
      <c r="C45" s="7"/>
      <c r="D45" s="14">
        <f>DATE(year,6,30)</f>
        <v>578361</v>
      </c>
    </row>
    <row r="46" spans="1:4" ht="13.5" thickBot="1">
      <c r="A46" s="19" t="s">
        <v>46</v>
      </c>
      <c r="B46" s="19"/>
      <c r="C46" s="7"/>
      <c r="D46" s="20" t="s">
        <v>47</v>
      </c>
    </row>
    <row r="47" spans="1:4" ht="13.5" thickBot="1">
      <c r="A47" s="18">
        <f>DATE(year,7,1)</f>
        <v>578362</v>
      </c>
      <c r="B47" s="18"/>
      <c r="C47" s="7"/>
      <c r="D47" s="14">
        <f>DATE(year,7,7)</f>
        <v>578368</v>
      </c>
    </row>
    <row r="48" spans="1:4" ht="13.5" thickBot="1">
      <c r="A48" s="19" t="s">
        <v>48</v>
      </c>
      <c r="B48" s="19"/>
      <c r="C48" s="7"/>
      <c r="D48" s="20" t="s">
        <v>49</v>
      </c>
    </row>
    <row r="49" spans="1:4" ht="13.5" thickBot="1">
      <c r="A49" s="18">
        <f>DATE(year,7,11)</f>
        <v>578372</v>
      </c>
      <c r="B49" s="18"/>
      <c r="C49" s="7"/>
      <c r="D49" s="14">
        <f>DATE(year,7,20)</f>
        <v>578381</v>
      </c>
    </row>
    <row r="50" spans="1:4" ht="13.5" thickBot="1">
      <c r="A50" s="19" t="s">
        <v>50</v>
      </c>
      <c r="B50" s="19"/>
      <c r="C50" s="7"/>
      <c r="D50" s="20" t="s">
        <v>51</v>
      </c>
    </row>
    <row r="51" spans="1:4" ht="13.5" thickBot="1">
      <c r="A51" s="18">
        <f>DATE(year,7,26)</f>
        <v>578387</v>
      </c>
      <c r="B51" s="18"/>
      <c r="C51" s="7"/>
      <c r="D51" s="14">
        <f>DATE(year,8,30)</f>
        <v>578422</v>
      </c>
    </row>
    <row r="52" spans="1:4" ht="13.5" thickBot="1">
      <c r="A52" s="19" t="s">
        <v>52</v>
      </c>
      <c r="B52" s="19"/>
      <c r="C52" s="7"/>
      <c r="D52" s="20" t="s">
        <v>53</v>
      </c>
    </row>
    <row r="53" spans="1:4" ht="13.5" thickBot="1">
      <c r="A53" s="18">
        <f>DATE(year,9,14)</f>
        <v>578437</v>
      </c>
      <c r="B53" s="18"/>
      <c r="C53" s="7"/>
      <c r="D53" s="14">
        <f>DATE(year,9,17)</f>
        <v>578440</v>
      </c>
    </row>
    <row r="54" spans="1:4" ht="13.5" thickBot="1">
      <c r="A54" s="19" t="s">
        <v>54</v>
      </c>
      <c r="B54" s="19"/>
      <c r="C54" s="7"/>
      <c r="D54" s="20" t="s">
        <v>55</v>
      </c>
    </row>
    <row r="55" spans="1:4" ht="13.5" thickBot="1">
      <c r="A55" s="18">
        <f>DATE(year,9,20)</f>
        <v>578443</v>
      </c>
      <c r="B55" s="18"/>
      <c r="C55" s="7"/>
      <c r="D55" s="14">
        <f>DATE(year,10,3)</f>
        <v>578456</v>
      </c>
    </row>
    <row r="56" spans="1:4" ht="13.5" thickBot="1">
      <c r="A56" s="19" t="s">
        <v>56</v>
      </c>
      <c r="B56" s="19"/>
      <c r="C56" s="7"/>
      <c r="D56" s="20" t="s">
        <v>57</v>
      </c>
    </row>
    <row r="57" spans="1:4" ht="13.5" thickBot="1">
      <c r="A57" s="18">
        <f>DATE(year,10,18)</f>
        <v>578471</v>
      </c>
      <c r="B57" s="18"/>
      <c r="C57" s="7"/>
      <c r="D57" s="14">
        <f>DATE(year,10,20)</f>
        <v>578473</v>
      </c>
    </row>
    <row r="58" spans="1:4" ht="13.5" thickBot="1">
      <c r="A58" s="19" t="s">
        <v>58</v>
      </c>
      <c r="B58" s="19"/>
      <c r="C58" s="7"/>
      <c r="D58" s="20" t="s">
        <v>46</v>
      </c>
    </row>
    <row r="59" spans="1:4" ht="13.5" thickBot="1">
      <c r="A59" s="18">
        <f>DATE(year,10,26)</f>
        <v>578479</v>
      </c>
      <c r="B59" s="18"/>
      <c r="C59" s="7"/>
      <c r="D59" s="14">
        <f>DATE(year,11,1)</f>
        <v>578485</v>
      </c>
    </row>
    <row r="60" spans="1:4" ht="13.5" thickBot="1">
      <c r="A60" s="19" t="s">
        <v>59</v>
      </c>
      <c r="B60" s="19"/>
      <c r="C60" s="7"/>
      <c r="D60" s="20" t="s">
        <v>60</v>
      </c>
    </row>
    <row r="61" spans="1:4" ht="13.5" thickBot="1">
      <c r="A61" s="18">
        <f>DATE(year,11,8)</f>
        <v>578492</v>
      </c>
      <c r="B61" s="18"/>
      <c r="C61" s="7"/>
      <c r="D61" s="14">
        <f>DATE(year,11,21)</f>
        <v>578505</v>
      </c>
    </row>
    <row r="62" spans="1:4" ht="13.5" thickBot="1">
      <c r="A62" s="19" t="s">
        <v>61</v>
      </c>
      <c r="B62" s="19"/>
      <c r="C62" s="7"/>
      <c r="D62" s="20" t="s">
        <v>62</v>
      </c>
    </row>
    <row r="63" spans="1:4" ht="13.5" thickBot="1">
      <c r="A63" s="18">
        <f>DATE(year,11,25)</f>
        <v>578509</v>
      </c>
      <c r="B63" s="18"/>
      <c r="C63" s="7"/>
      <c r="D63" s="14">
        <f>DATE(year,11,26)</f>
        <v>578510</v>
      </c>
    </row>
    <row r="64" spans="1:4" ht="13.5" thickBot="1">
      <c r="A64" s="19" t="s">
        <v>63</v>
      </c>
      <c r="B64" s="19"/>
      <c r="C64" s="7"/>
      <c r="D64" s="20" t="s">
        <v>64</v>
      </c>
    </row>
    <row r="65" spans="1:4" ht="13.5" thickBot="1">
      <c r="A65" s="18">
        <f>DATE(year,11,30)</f>
        <v>578514</v>
      </c>
      <c r="B65" s="18"/>
      <c r="C65" s="7"/>
      <c r="D65" s="14">
        <f>DATE(year,12,4)</f>
        <v>578518</v>
      </c>
    </row>
    <row r="66" spans="1:4" ht="13.5" thickBot="1">
      <c r="A66" s="19" t="s">
        <v>65</v>
      </c>
      <c r="B66" s="19"/>
      <c r="C66" s="7"/>
      <c r="D66" s="20" t="s">
        <v>66</v>
      </c>
    </row>
    <row r="67" spans="1:4" ht="13.5" thickBot="1">
      <c r="A67" s="18">
        <f>DATE(year,12,5)</f>
        <v>578519</v>
      </c>
      <c r="B67" s="18"/>
      <c r="C67" s="7"/>
      <c r="D67" s="14">
        <f>DATE(year,12,6)</f>
        <v>578520</v>
      </c>
    </row>
    <row r="68" spans="1:4" ht="13.5" thickBot="1">
      <c r="A68" s="19" t="s">
        <v>67</v>
      </c>
      <c r="B68" s="19"/>
      <c r="C68" s="7"/>
      <c r="D68" s="20" t="s">
        <v>68</v>
      </c>
    </row>
    <row r="69" spans="1:4" ht="13.5" thickBot="1">
      <c r="A69" s="18">
        <f>DATE(year,12,9)</f>
        <v>578523</v>
      </c>
      <c r="B69" s="18"/>
      <c r="C69" s="7"/>
      <c r="D69" s="14">
        <f>DATE(year,12,10)</f>
        <v>578524</v>
      </c>
    </row>
    <row r="70" spans="1:4" ht="13.5" thickBot="1">
      <c r="A70" s="19" t="s">
        <v>69</v>
      </c>
      <c r="B70" s="19"/>
      <c r="C70" s="7"/>
      <c r="D70" s="20" t="s">
        <v>70</v>
      </c>
    </row>
    <row r="71" spans="1:4" ht="13.5" thickBot="1">
      <c r="A71" s="18">
        <f>DATE(year,12,12)</f>
        <v>578526</v>
      </c>
      <c r="B71" s="18"/>
      <c r="C71" s="7"/>
      <c r="D71" s="14">
        <f>DATE(year,12,15)</f>
        <v>578529</v>
      </c>
    </row>
    <row r="72" spans="1:4" ht="13.5" thickBot="1">
      <c r="A72" s="19" t="s">
        <v>71</v>
      </c>
      <c r="B72" s="19"/>
      <c r="C72" s="7"/>
      <c r="D72" s="20" t="s">
        <v>72</v>
      </c>
    </row>
    <row r="73" spans="1:4" ht="13.5" thickBot="1">
      <c r="A73" s="18">
        <f>DATE(year,12,17)</f>
        <v>578531</v>
      </c>
      <c r="B73" s="18"/>
      <c r="C73" s="7"/>
      <c r="D73" s="14">
        <f>DATE(year,12,24)</f>
        <v>578538</v>
      </c>
    </row>
    <row r="74" spans="1:4" ht="13.5" thickBot="1">
      <c r="A74" s="19" t="s">
        <v>73</v>
      </c>
      <c r="B74" s="19"/>
      <c r="C74" s="7"/>
      <c r="D74" s="20" t="s">
        <v>74</v>
      </c>
    </row>
    <row r="75" spans="1:4" ht="13.5" thickBot="1">
      <c r="A75" s="18">
        <f>DATE(year,12,27)</f>
        <v>578541</v>
      </c>
      <c r="B75" s="18"/>
      <c r="C75" s="7"/>
      <c r="D75" s="14">
        <f>DATE(year,4,29)</f>
        <v>578299</v>
      </c>
    </row>
    <row r="76" spans="1:4" ht="13.5" thickBot="1">
      <c r="A76" s="19" t="s">
        <v>75</v>
      </c>
      <c r="B76" s="19"/>
      <c r="C76" s="7"/>
      <c r="D76" s="20" t="s">
        <v>76</v>
      </c>
    </row>
    <row r="77" spans="1:4" ht="13.5" thickBot="1">
      <c r="A77" s="18">
        <f>DATE(year,3,3)</f>
        <v>578242</v>
      </c>
      <c r="B77" s="18"/>
      <c r="C77" s="7"/>
      <c r="D77" s="14">
        <f>DATE(year,5,29)</f>
        <v>578329</v>
      </c>
    </row>
    <row r="78" spans="1:4" ht="13.5" thickBot="1">
      <c r="A78" s="19" t="s">
        <v>77</v>
      </c>
      <c r="B78" s="19"/>
      <c r="C78" s="7"/>
      <c r="D78" s="20" t="s">
        <v>76</v>
      </c>
    </row>
    <row r="79" spans="1:4" ht="13.5" thickBot="1">
      <c r="A79" s="18">
        <f>DATE(year,2,4)</f>
        <v>578215</v>
      </c>
      <c r="B79" s="18"/>
      <c r="C79" s="7"/>
      <c r="D79" s="14">
        <f>DATE(year,2,5)</f>
        <v>578216</v>
      </c>
    </row>
    <row r="80" spans="1:4" ht="13.5" thickBot="1">
      <c r="A80" s="19" t="s">
        <v>78</v>
      </c>
      <c r="B80" s="19"/>
      <c r="C80" s="7"/>
      <c r="D80" s="7"/>
    </row>
    <row r="81" spans="1:4" ht="13.5" thickBot="1">
      <c r="A81" s="18">
        <f>DATE(year,5,14)</f>
        <v>578314</v>
      </c>
      <c r="B81" s="18"/>
      <c r="C81" s="7"/>
      <c r="D81" s="7"/>
    </row>
    <row r="82" spans="1:4" ht="12.75">
      <c r="A82" s="21"/>
      <c r="B82" s="21"/>
      <c r="C82" s="22"/>
      <c r="D82" s="22"/>
    </row>
    <row r="83" spans="1:4" ht="12.75">
      <c r="A83" s="23"/>
      <c r="B83" s="23"/>
      <c r="C83" s="24"/>
      <c r="D83" s="24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6">
        <f>DATE(B3,4,1)</f>
        <v>578271</v>
      </c>
      <c r="C106" s="27">
        <f>MOD(19*MOD(B3,19)+16,30)+MOD(2*MOD(B3,4)+4*MOD(B3,7)+6*MOD(19*MOD(B3,19)+16,30),7)+3</f>
        <v>13</v>
      </c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</sheetData>
  <mergeCells count="56"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23:B23"/>
    <mergeCell ref="A31:B31"/>
    <mergeCell ref="A33:B33"/>
    <mergeCell ref="A35:D35"/>
    <mergeCell ref="A1:D1"/>
    <mergeCell ref="A7:B7"/>
    <mergeCell ref="A8:B8"/>
    <mergeCell ref="A15:B1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pa</cp:lastModifiedBy>
  <dcterms:created xsi:type="dcterms:W3CDTF">2007-03-22T17:16:47Z</dcterms:created>
  <dcterms:modified xsi:type="dcterms:W3CDTF">2007-03-22T17:17:11Z</dcterms:modified>
  <cp:category/>
  <cp:version/>
  <cp:contentType/>
  <cp:contentStatus/>
</cp:coreProperties>
</file>