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95" activeTab="3"/>
  </bookViews>
  <sheets>
    <sheet name="Καρδιά" sheetId="1" r:id="rId1"/>
    <sheet name="Κυκλοφορία" sheetId="2" r:id="rId2"/>
    <sheet name="Λογικό διάγραμμα" sheetId="3" r:id="rId3"/>
    <sheet name="Ομάδες αίματος" sheetId="4" r:id="rId4"/>
  </sheets>
  <definedNames/>
  <calcPr fullCalcOnLoad="1"/>
</workbook>
</file>

<file path=xl/sharedStrings.xml><?xml version="1.0" encoding="utf-8"?>
<sst xmlns="http://schemas.openxmlformats.org/spreadsheetml/2006/main" count="122" uniqueCount="108">
  <si>
    <t xml:space="preserve">Το παρακάτω σχήμα παριστάνεται η κυκλοφορία του αίματος </t>
  </si>
  <si>
    <t>Πνευμονική αρτηρία</t>
  </si>
  <si>
    <t>Αορτή</t>
  </si>
  <si>
    <t>Πνευμονική φλέβα</t>
  </si>
  <si>
    <t>Άνω κοίλη φλέβα</t>
  </si>
  <si>
    <t>Πυλαία φλέβα</t>
  </si>
  <si>
    <t xml:space="preserve">Νεφρικές αρτηρίες </t>
  </si>
  <si>
    <t>Νεφρικές φλέβες</t>
  </si>
  <si>
    <t>Ηπατική αρτηρία</t>
  </si>
  <si>
    <t xml:space="preserve">Ηπατική φλέβα </t>
  </si>
  <si>
    <t>ΑΠΟΤΕΛΕΣΜΑ</t>
  </si>
  <si>
    <t>Συσχετίστε τις αρτηρίες και τις φλέβες με το σωστό αριθμό</t>
  </si>
  <si>
    <t>ΚΥΚΛΟΦΟΡΙΑ ΤΟΥ ΑΙΜΑΤΟΣ</t>
  </si>
  <si>
    <t>ΚΑΡΔΙΑ</t>
  </si>
  <si>
    <t xml:space="preserve">Το παρακάτω σχήμα παριστάνεται η καρδιά </t>
  </si>
  <si>
    <t>Συσχετίστε τους αριθμούς  του σχήματος με τα μέρη της καρδιάς</t>
  </si>
  <si>
    <t>Δεξιός κόλπος</t>
  </si>
  <si>
    <t>Αριστερός κόλπος</t>
  </si>
  <si>
    <t>Αριστερή κοιλία</t>
  </si>
  <si>
    <t>Δεξιά κοιλία</t>
  </si>
  <si>
    <t>ΚΥΚΛΟΦΟΡΙΚΟ ΣΥΣΤΗΜΑ</t>
  </si>
  <si>
    <t>αποτελείται</t>
  </si>
  <si>
    <t>ΑΙΜΟΦΟΡΑ</t>
  </si>
  <si>
    <t>ΑΙΜΑ</t>
  </si>
  <si>
    <t>περιέχει τα κύτταρα</t>
  </si>
  <si>
    <t>ΕΡΥΘΡΑ</t>
  </si>
  <si>
    <t>αιμοσφαίρια, που περιέχουν</t>
  </si>
  <si>
    <t>ΑΙΜΟΣΦΑΙΡΙΝΗ</t>
  </si>
  <si>
    <t>ΛΕΥΚΑ</t>
  </si>
  <si>
    <t>ΑΙΜΟΠΕΤΑΛΙΑ</t>
  </si>
  <si>
    <t>είναι τριών ειδών</t>
  </si>
  <si>
    <t>ΑΡΤΗΡΙΕΣ</t>
  </si>
  <si>
    <t>των οποίων ο μυικός ιστός συσπάται</t>
  </si>
  <si>
    <t>και οι δύο μεγαλύτερες είναι</t>
  </si>
  <si>
    <t>ΑΟΡΤΗ</t>
  </si>
  <si>
    <t>και η</t>
  </si>
  <si>
    <t>ΑΡΤΗΡΙΑ</t>
  </si>
  <si>
    <t>αιμοσφαίρια, που συμβάλουν στην άμυνα</t>
  </si>
  <si>
    <t>που διευκολύνουν τη πήξη του αίματος</t>
  </si>
  <si>
    <t>που επαναφέρουν το αίμα στην καρδιά και</t>
  </si>
  <si>
    <t xml:space="preserve">επιτρέπουν  την  την μονόδρομη πορεία </t>
  </si>
  <si>
    <t>του αίματος με τις</t>
  </si>
  <si>
    <t>ΒΑΛΒΙΔΕΣ</t>
  </si>
  <si>
    <t>που διαθέτουν</t>
  </si>
  <si>
    <t>ΑΓΓΕΙΑ , μεσω των οποίων γίνεται</t>
  </si>
  <si>
    <t>η ανταλλαγή</t>
  </si>
  <si>
    <t xml:space="preserve">ουσιών </t>
  </si>
  <si>
    <t xml:space="preserve">είναι μυώδης αντλία και είναι </t>
  </si>
  <si>
    <t>ΤΕΤΡΑΧΩΡΗ</t>
  </si>
  <si>
    <t xml:space="preserve">στο άνω τμήμα της υπάρχουν οι </t>
  </si>
  <si>
    <t>ΚΟΛΠΟΙ</t>
  </si>
  <si>
    <t>και στο κατώτερο υπάρχουν οι</t>
  </si>
  <si>
    <t>ΚΟΙΛΙΕΣ</t>
  </si>
  <si>
    <t>ΤΡΙΧΟΕΙΔΗ</t>
  </si>
  <si>
    <t xml:space="preserve">ΑΓΓΕΙΑ,                     μέσα στα οποία κυκλοφορεί το </t>
  </si>
  <si>
    <t>ΠΙΝΑΚΑΣ ΑΝΤΙΣΤΟΙΧΗΣΗΣ</t>
  </si>
  <si>
    <t>ΑΡΙΘΜΩΝ - ΛΕΞΕΩΝ</t>
  </si>
  <si>
    <t>που</t>
  </si>
  <si>
    <t>ΠΝΕΥΜΟΝΙKΗ</t>
  </si>
  <si>
    <t>ΦΛΕΒΕΣ</t>
  </si>
  <si>
    <t>Γράψτε το σωστό αριθμό στο αντίστοιχο κελί</t>
  </si>
  <si>
    <t>Α ή Β</t>
  </si>
  <si>
    <t>ΑΠΑΝΤΗΣΗ</t>
  </si>
  <si>
    <t>Α</t>
  </si>
  <si>
    <t>Β</t>
  </si>
  <si>
    <t>ΑΒ</t>
  </si>
  <si>
    <t>Ο</t>
  </si>
  <si>
    <t>αντισώματα Α</t>
  </si>
  <si>
    <t>αντισώματα Β</t>
  </si>
  <si>
    <t>αντιγόνα Α</t>
  </si>
  <si>
    <t>αντιγόνα Β</t>
  </si>
  <si>
    <t>Άτομα ομάδας αίματος Α φέρουν στην επιφάνεια των αιμοσφαιρίων τους</t>
  </si>
  <si>
    <t>Άτομα ομάδας αίματος B φέρουν στo πλάσμα του αίματός τους</t>
  </si>
  <si>
    <t>αίματος</t>
  </si>
  <si>
    <r>
      <t>Αν η γυναίκας είναι  Ι</t>
    </r>
    <r>
      <rPr>
        <vertAlign val="superscript"/>
        <sz val="11"/>
        <color indexed="8"/>
        <rFont val="Calibri"/>
        <family val="2"/>
      </rPr>
      <t>Α</t>
    </r>
    <r>
      <rPr>
        <sz val="11"/>
        <color theme="1"/>
        <rFont val="Calibri"/>
        <family val="2"/>
      </rPr>
      <t>Ι</t>
    </r>
    <r>
      <rPr>
        <vertAlign val="superscript"/>
        <sz val="11"/>
        <color indexed="8"/>
        <rFont val="Calibri"/>
        <family val="2"/>
      </rPr>
      <t>Β</t>
    </r>
    <r>
      <rPr>
        <sz val="11"/>
        <color theme="1"/>
        <rFont val="Calibri"/>
        <family val="2"/>
      </rPr>
      <t xml:space="preserve"> και ο άνδρας ii τότε τα παιδια μπορεί να έχουν ομάδα</t>
    </r>
  </si>
  <si>
    <t>Α ή Β ή ΑΒ</t>
  </si>
  <si>
    <t>Α ή Β, ή Ο</t>
  </si>
  <si>
    <r>
      <t>Άτομο με γονότυπο ως προς την ομάδα αίματος Ι</t>
    </r>
    <r>
      <rPr>
        <vertAlign val="superscript"/>
        <sz val="11"/>
        <color indexed="8"/>
        <rFont val="Calibri"/>
        <family val="2"/>
      </rPr>
      <t>Α</t>
    </r>
    <r>
      <rPr>
        <sz val="11"/>
        <color theme="1"/>
        <rFont val="Calibri"/>
        <family val="2"/>
      </rPr>
      <t>i έχει ομάδα αίματος</t>
    </r>
  </si>
  <si>
    <t>ΔΕΝ μεταγγίζουμε αίμα ομάδας Α Rh(-) σε άτομα με ομάδα αίματος</t>
  </si>
  <si>
    <t>Α Rh(+)</t>
  </si>
  <si>
    <t>Α Rh(-)</t>
  </si>
  <si>
    <t>AB Rh(+)</t>
  </si>
  <si>
    <t>B Rh(-)</t>
  </si>
  <si>
    <t>ομάδας Α ή Β</t>
  </si>
  <si>
    <t>ομάδας Α ή Β ή ΑΒ</t>
  </si>
  <si>
    <t>Α ή ΑΒ</t>
  </si>
  <si>
    <t>Α ή Β ή Ο</t>
  </si>
  <si>
    <t xml:space="preserve">Άτομο ομάδας Ο Rh(-) μπορεί να πάρει αίμα </t>
  </si>
  <si>
    <t>όλες τις ομάδες Rh(-)</t>
  </si>
  <si>
    <t>ομάδας O Rh(+)</t>
  </si>
  <si>
    <t>Ομάδας O Rh(+) ή  Rh(-)</t>
  </si>
  <si>
    <t>ομάδας Ο Rh-)</t>
  </si>
  <si>
    <t>Οι συνδυασμοί γονιδίων που δίνουν άτομο ομάδας Β είναι</t>
  </si>
  <si>
    <r>
      <t>μόνο ο Ι</t>
    </r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i</t>
    </r>
  </si>
  <si>
    <r>
      <t>Ι</t>
    </r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i ή I</t>
    </r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I</t>
    </r>
    <r>
      <rPr>
        <vertAlign val="superscript"/>
        <sz val="11"/>
        <color indexed="8"/>
        <rFont val="Calibri"/>
        <family val="2"/>
      </rPr>
      <t>B</t>
    </r>
  </si>
  <si>
    <r>
      <t>μόνο ο Ι</t>
    </r>
    <r>
      <rPr>
        <vertAlign val="superscript"/>
        <sz val="11"/>
        <color indexed="8"/>
        <rFont val="Calibri"/>
        <family val="2"/>
      </rPr>
      <t>Β</t>
    </r>
    <r>
      <rPr>
        <sz val="11"/>
        <color theme="1"/>
        <rFont val="Calibri"/>
        <family val="2"/>
      </rPr>
      <t>Ι</t>
    </r>
    <r>
      <rPr>
        <vertAlign val="superscript"/>
        <sz val="11"/>
        <color indexed="8"/>
        <rFont val="Calibri"/>
        <family val="2"/>
      </rPr>
      <t>Β</t>
    </r>
  </si>
  <si>
    <r>
      <t>I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I</t>
    </r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ή Ι</t>
    </r>
    <r>
      <rPr>
        <vertAlign val="superscript"/>
        <sz val="11"/>
        <color indexed="8"/>
        <rFont val="Calibri"/>
        <family val="2"/>
      </rPr>
      <t>Β</t>
    </r>
    <r>
      <rPr>
        <sz val="11"/>
        <color theme="1"/>
        <rFont val="Calibri"/>
        <family val="2"/>
      </rPr>
      <t>Ι</t>
    </r>
    <r>
      <rPr>
        <vertAlign val="superscript"/>
        <sz val="11"/>
        <color indexed="8"/>
        <rFont val="Calibri"/>
        <family val="2"/>
      </rPr>
      <t>Β</t>
    </r>
    <r>
      <rPr>
        <sz val="11"/>
        <color theme="1"/>
        <rFont val="Calibri"/>
        <family val="2"/>
      </rPr>
      <t xml:space="preserve"> ή Ι</t>
    </r>
    <r>
      <rPr>
        <vertAlign val="super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i</t>
    </r>
  </si>
  <si>
    <t>Άτομα ομάδας αίματος Ο φέρουν στο πλάσμα του αίματός τους</t>
  </si>
  <si>
    <t>αντι-Α και αντι-Β</t>
  </si>
  <si>
    <t>αντιγόνα Α καιΒ</t>
  </si>
  <si>
    <t>κανένα αντίσωμα Α ή Β</t>
  </si>
  <si>
    <t>μόνο αντι-Α</t>
  </si>
  <si>
    <t>ΟΜΑΔΕΣ ΑΙΜΑΤΟΣ</t>
  </si>
  <si>
    <t>Ερωτήσεις πολλαπλής επιλογής</t>
  </si>
  <si>
    <t xml:space="preserve">Αν η μητέρα ομάδας αίματος Α και ο πατέρας ΑΒ τα παιδιά τους μπορεί να είναι </t>
  </si>
  <si>
    <t xml:space="preserve">Αν η μητέρα ομάδας αίματος Ο και ο πατέρας ΑΒ τα παιδιά τους μπορεί να είναι </t>
  </si>
  <si>
    <t>Ο ή ΑΒ</t>
  </si>
  <si>
    <t>Πληκτρολογήστε το σύμβολο # κάτω από τη απάντηση που θεωρείτε σωστή. Αν η επιλογή σας είναι σωστή στη στήλη "ΑΠΑΝΤΗΣΗ" αναγράφεται η λέξη ΣΩΣΤΟ.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</si>
</sst>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7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42" fillId="34" borderId="0" xfId="0" applyFont="1" applyFill="1" applyAlignment="1" applyProtection="1">
      <alignment/>
      <protection/>
    </xf>
    <xf numFmtId="0" fontId="43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42" fillId="34" borderId="0" xfId="0" applyFont="1" applyFill="1" applyAlignment="1" applyProtection="1">
      <alignment horizontal="center"/>
      <protection/>
    </xf>
    <xf numFmtId="0" fontId="44" fillId="34" borderId="0" xfId="0" applyFont="1" applyFill="1" applyAlignment="1" applyProtection="1">
      <alignment/>
      <protection/>
    </xf>
    <xf numFmtId="0" fontId="42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3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42" fillId="35" borderId="0" xfId="0" applyFont="1" applyFill="1" applyAlignment="1" applyProtection="1">
      <alignment horizontal="center"/>
      <protection/>
    </xf>
    <xf numFmtId="0" fontId="0" fillId="35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9" fillId="33" borderId="13" xfId="0" applyFont="1" applyFill="1" applyBorder="1" applyAlignment="1">
      <alignment/>
    </xf>
    <xf numFmtId="0" fontId="43" fillId="34" borderId="0" xfId="0" applyFont="1" applyFill="1" applyAlignment="1" applyProtection="1">
      <alignment/>
      <protection/>
    </xf>
    <xf numFmtId="0" fontId="43" fillId="34" borderId="0" xfId="0" applyFont="1" applyFill="1" applyAlignment="1" applyProtection="1">
      <alignment horizontal="right"/>
      <protection/>
    </xf>
    <xf numFmtId="0" fontId="43" fillId="35" borderId="0" xfId="0" applyFont="1" applyFill="1" applyAlignment="1" applyProtection="1">
      <alignment/>
      <protection/>
    </xf>
    <xf numFmtId="0" fontId="43" fillId="35" borderId="0" xfId="0" applyFont="1" applyFill="1" applyAlignment="1" applyProtection="1">
      <alignment horizontal="right"/>
      <protection/>
    </xf>
    <xf numFmtId="0" fontId="0" fillId="7" borderId="0" xfId="0" applyFill="1" applyAlignment="1">
      <alignment/>
    </xf>
    <xf numFmtId="0" fontId="39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5" borderId="0" xfId="0" applyFont="1" applyFill="1" applyAlignment="1" applyProtection="1">
      <alignment horizontal="center"/>
      <protection/>
    </xf>
    <xf numFmtId="0" fontId="42" fillId="35" borderId="0" xfId="0" applyFont="1" applyFill="1" applyAlignment="1" applyProtection="1">
      <alignment horizontal="center"/>
      <protection/>
    </xf>
    <xf numFmtId="0" fontId="43" fillId="35" borderId="0" xfId="0" applyFont="1" applyFill="1" applyAlignment="1" applyProtection="1">
      <alignment horizontal="center"/>
      <protection/>
    </xf>
    <xf numFmtId="0" fontId="43" fillId="35" borderId="12" xfId="0" applyFont="1" applyFill="1" applyBorder="1" applyAlignment="1" applyProtection="1">
      <alignment horizontal="center"/>
      <protection/>
    </xf>
    <xf numFmtId="0" fontId="43" fillId="34" borderId="0" xfId="0" applyFont="1" applyFill="1" applyAlignment="1" applyProtection="1">
      <alignment horizontal="center"/>
      <protection/>
    </xf>
    <xf numFmtId="0" fontId="46" fillId="34" borderId="0" xfId="0" applyFont="1" applyFill="1" applyAlignment="1" applyProtection="1">
      <alignment horizontal="center"/>
      <protection/>
    </xf>
    <xf numFmtId="0" fontId="46" fillId="7" borderId="0" xfId="0" applyFont="1" applyFill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47" fillId="7" borderId="0" xfId="0" applyFont="1" applyFill="1" applyAlignment="1">
      <alignment horizontal="center" wrapText="1"/>
    </xf>
    <xf numFmtId="0" fontId="48" fillId="7" borderId="0" xfId="0" applyFont="1" applyFill="1" applyAlignment="1">
      <alignment horizontal="center"/>
    </xf>
    <xf numFmtId="0" fontId="39" fillId="7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5</xdr:row>
      <xdr:rowOff>66675</xdr:rowOff>
    </xdr:from>
    <xdr:to>
      <xdr:col>2</xdr:col>
      <xdr:colOff>1981200</xdr:colOff>
      <xdr:row>17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47800"/>
          <a:ext cx="30956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85725</xdr:rowOff>
    </xdr:from>
    <xdr:to>
      <xdr:col>4</xdr:col>
      <xdr:colOff>523875</xdr:colOff>
      <xdr:row>23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0"/>
          <a:ext cx="2933700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161925</xdr:rowOff>
    </xdr:from>
    <xdr:to>
      <xdr:col>12</xdr:col>
      <xdr:colOff>133350</xdr:colOff>
      <xdr:row>4</xdr:row>
      <xdr:rowOff>161925</xdr:rowOff>
    </xdr:to>
    <xdr:sp>
      <xdr:nvSpPr>
        <xdr:cNvPr id="1" name="13 - Ευθύγραμμο βέλος σύνδεσης"/>
        <xdr:cNvSpPr>
          <a:spLocks/>
        </xdr:cNvSpPr>
      </xdr:nvSpPr>
      <xdr:spPr>
        <a:xfrm flipH="1">
          <a:off x="819150" y="457200"/>
          <a:ext cx="54483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695325</xdr:colOff>
      <xdr:row>1</xdr:row>
      <xdr:rowOff>180975</xdr:rowOff>
    </xdr:from>
    <xdr:to>
      <xdr:col>12</xdr:col>
      <xdr:colOff>171450</xdr:colOff>
      <xdr:row>4</xdr:row>
      <xdr:rowOff>161925</xdr:rowOff>
    </xdr:to>
    <xdr:sp>
      <xdr:nvSpPr>
        <xdr:cNvPr id="2" name="17 - Ευθύγραμμο βέλος σύνδεσης"/>
        <xdr:cNvSpPr>
          <a:spLocks/>
        </xdr:cNvSpPr>
      </xdr:nvSpPr>
      <xdr:spPr>
        <a:xfrm flipH="1">
          <a:off x="4867275" y="476250"/>
          <a:ext cx="1438275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5</xdr:row>
      <xdr:rowOff>114300</xdr:rowOff>
    </xdr:from>
    <xdr:to>
      <xdr:col>11</xdr:col>
      <xdr:colOff>762000</xdr:colOff>
      <xdr:row>5</xdr:row>
      <xdr:rowOff>114300</xdr:rowOff>
    </xdr:to>
    <xdr:sp>
      <xdr:nvSpPr>
        <xdr:cNvPr id="3" name="19 - Ευθύγραμμο βέλος σύνδεσης"/>
        <xdr:cNvSpPr>
          <a:spLocks/>
        </xdr:cNvSpPr>
      </xdr:nvSpPr>
      <xdr:spPr>
        <a:xfrm>
          <a:off x="5486400" y="11811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114300</xdr:colOff>
      <xdr:row>6</xdr:row>
      <xdr:rowOff>190500</xdr:rowOff>
    </xdr:from>
    <xdr:to>
      <xdr:col>16</xdr:col>
      <xdr:colOff>114300</xdr:colOff>
      <xdr:row>11</xdr:row>
      <xdr:rowOff>85725</xdr:rowOff>
    </xdr:to>
    <xdr:sp>
      <xdr:nvSpPr>
        <xdr:cNvPr id="4" name="23 - Ευθεία γραμμή σύνδεσης"/>
        <xdr:cNvSpPr>
          <a:spLocks/>
        </xdr:cNvSpPr>
      </xdr:nvSpPr>
      <xdr:spPr>
        <a:xfrm flipH="1">
          <a:off x="8248650" y="14573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114300</xdr:rowOff>
    </xdr:from>
    <xdr:to>
      <xdr:col>7</xdr:col>
      <xdr:colOff>285750</xdr:colOff>
      <xdr:row>19</xdr:row>
      <xdr:rowOff>123825</xdr:rowOff>
    </xdr:to>
    <xdr:sp>
      <xdr:nvSpPr>
        <xdr:cNvPr id="5" name="44 - Ευθεία γραμμή σύνδεσης"/>
        <xdr:cNvSpPr>
          <a:spLocks/>
        </xdr:cNvSpPr>
      </xdr:nvSpPr>
      <xdr:spPr>
        <a:xfrm>
          <a:off x="3609975" y="1181100"/>
          <a:ext cx="9525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104775</xdr:rowOff>
    </xdr:from>
    <xdr:to>
      <xdr:col>7</xdr:col>
      <xdr:colOff>600075</xdr:colOff>
      <xdr:row>5</xdr:row>
      <xdr:rowOff>104775</xdr:rowOff>
    </xdr:to>
    <xdr:sp>
      <xdr:nvSpPr>
        <xdr:cNvPr id="6" name="47 - Ευθεία γραμμή σύνδεσης"/>
        <xdr:cNvSpPr>
          <a:spLocks/>
        </xdr:cNvSpPr>
      </xdr:nvSpPr>
      <xdr:spPr>
        <a:xfrm>
          <a:off x="3609975" y="117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9</xdr:row>
      <xdr:rowOff>95250</xdr:rowOff>
    </xdr:from>
    <xdr:to>
      <xdr:col>7</xdr:col>
      <xdr:colOff>561975</xdr:colOff>
      <xdr:row>9</xdr:row>
      <xdr:rowOff>95250</xdr:rowOff>
    </xdr:to>
    <xdr:sp>
      <xdr:nvSpPr>
        <xdr:cNvPr id="7" name="51 - Ευθύγραμμο βέλος σύνδεσης"/>
        <xdr:cNvSpPr>
          <a:spLocks/>
        </xdr:cNvSpPr>
      </xdr:nvSpPr>
      <xdr:spPr>
        <a:xfrm>
          <a:off x="3600450" y="196215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15</xdr:row>
      <xdr:rowOff>95250</xdr:rowOff>
    </xdr:from>
    <xdr:to>
      <xdr:col>7</xdr:col>
      <xdr:colOff>600075</xdr:colOff>
      <xdr:row>15</xdr:row>
      <xdr:rowOff>95250</xdr:rowOff>
    </xdr:to>
    <xdr:sp>
      <xdr:nvSpPr>
        <xdr:cNvPr id="8" name="54 - Ευθύγραμμο βέλος σύνδεσης"/>
        <xdr:cNvSpPr>
          <a:spLocks/>
        </xdr:cNvSpPr>
      </xdr:nvSpPr>
      <xdr:spPr>
        <a:xfrm>
          <a:off x="3619500" y="3162300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19</xdr:row>
      <xdr:rowOff>104775</xdr:rowOff>
    </xdr:from>
    <xdr:to>
      <xdr:col>8</xdr:col>
      <xdr:colOff>0</xdr:colOff>
      <xdr:row>19</xdr:row>
      <xdr:rowOff>114300</xdr:rowOff>
    </xdr:to>
    <xdr:sp>
      <xdr:nvSpPr>
        <xdr:cNvPr id="9" name="57 - Ευθύγραμμο βέλος σύνδεσης"/>
        <xdr:cNvSpPr>
          <a:spLocks/>
        </xdr:cNvSpPr>
      </xdr:nvSpPr>
      <xdr:spPr>
        <a:xfrm flipV="1">
          <a:off x="3619500" y="3971925"/>
          <a:ext cx="323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7</xdr:row>
      <xdr:rowOff>123825</xdr:rowOff>
    </xdr:from>
    <xdr:to>
      <xdr:col>17</xdr:col>
      <xdr:colOff>9525</xdr:colOff>
      <xdr:row>7</xdr:row>
      <xdr:rowOff>123825</xdr:rowOff>
    </xdr:to>
    <xdr:sp>
      <xdr:nvSpPr>
        <xdr:cNvPr id="10" name="59 - Ευθύγραμμο βέλος σύνδεσης"/>
        <xdr:cNvSpPr>
          <a:spLocks/>
        </xdr:cNvSpPr>
      </xdr:nvSpPr>
      <xdr:spPr>
        <a:xfrm>
          <a:off x="8239125" y="159067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9</xdr:row>
      <xdr:rowOff>123825</xdr:rowOff>
    </xdr:from>
    <xdr:to>
      <xdr:col>17</xdr:col>
      <xdr:colOff>28575</xdr:colOff>
      <xdr:row>9</xdr:row>
      <xdr:rowOff>133350</xdr:rowOff>
    </xdr:to>
    <xdr:sp>
      <xdr:nvSpPr>
        <xdr:cNvPr id="11" name="62 - Ευθύγραμμο βέλος σύνδεσης"/>
        <xdr:cNvSpPr>
          <a:spLocks/>
        </xdr:cNvSpPr>
      </xdr:nvSpPr>
      <xdr:spPr>
        <a:xfrm flipV="1">
          <a:off x="8239125" y="1990725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133350</xdr:colOff>
      <xdr:row>11</xdr:row>
      <xdr:rowOff>95250</xdr:rowOff>
    </xdr:from>
    <xdr:to>
      <xdr:col>17</xdr:col>
      <xdr:colOff>9525</xdr:colOff>
      <xdr:row>11</xdr:row>
      <xdr:rowOff>95250</xdr:rowOff>
    </xdr:to>
    <xdr:sp>
      <xdr:nvSpPr>
        <xdr:cNvPr id="12" name="70 - Ευθύγραμμο βέλος σύνδεσης"/>
        <xdr:cNvSpPr>
          <a:spLocks/>
        </xdr:cNvSpPr>
      </xdr:nvSpPr>
      <xdr:spPr>
        <a:xfrm>
          <a:off x="8267700" y="236220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zoomScalePageLayoutView="0" workbookViewId="0" topLeftCell="A1">
      <selection activeCell="G7" sqref="G7"/>
    </sheetView>
  </sheetViews>
  <sheetFormatPr defaultColWidth="9.140625" defaultRowHeight="15"/>
  <cols>
    <col min="1" max="2" width="9.140625" style="14" customWidth="1"/>
    <col min="3" max="3" width="29.8515625" style="14" customWidth="1"/>
    <col min="4" max="16384" width="9.140625" style="14" customWidth="1"/>
  </cols>
  <sheetData>
    <row r="1" spans="1:12" s="9" customFormat="1" ht="28.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9" customFormat="1" ht="23.2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9" customFormat="1" ht="23.25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="10" customFormat="1" ht="15"/>
    <row r="5" s="10" customFormat="1" ht="18.75">
      <c r="I5" s="11" t="s">
        <v>10</v>
      </c>
    </row>
    <row r="6" s="10" customFormat="1" ht="15.75" thickBot="1">
      <c r="I6" s="12"/>
    </row>
    <row r="7" spans="4:9" s="10" customFormat="1" ht="24" thickBot="1">
      <c r="D7" s="41" t="s">
        <v>1</v>
      </c>
      <c r="E7" s="41"/>
      <c r="F7" s="42"/>
      <c r="G7" s="1"/>
      <c r="I7" s="2">
        <f>IF(G7=3,"OK","")</f>
      </c>
    </row>
    <row r="8" spans="4:9" s="10" customFormat="1" ht="24" thickBot="1">
      <c r="D8" s="30"/>
      <c r="E8" s="30"/>
      <c r="F8" s="31"/>
      <c r="G8" s="13"/>
      <c r="I8" s="13"/>
    </row>
    <row r="9" spans="4:9" s="10" customFormat="1" ht="24" thickBot="1">
      <c r="D9" s="41" t="s">
        <v>2</v>
      </c>
      <c r="E9" s="41"/>
      <c r="F9" s="42"/>
      <c r="G9" s="1"/>
      <c r="I9" s="2">
        <f>IF(G9=2,"OK","")</f>
      </c>
    </row>
    <row r="10" spans="4:9" s="10" customFormat="1" ht="24" thickBot="1">
      <c r="D10" s="30"/>
      <c r="E10" s="30"/>
      <c r="F10" s="31"/>
      <c r="G10" s="13"/>
      <c r="I10" s="13"/>
    </row>
    <row r="11" spans="4:9" s="10" customFormat="1" ht="24" thickBot="1">
      <c r="D11" s="41" t="s">
        <v>3</v>
      </c>
      <c r="E11" s="41"/>
      <c r="F11" s="42"/>
      <c r="G11" s="1"/>
      <c r="I11" s="2">
        <f>IF(G11=1,"OK","")</f>
      </c>
    </row>
    <row r="12" spans="4:9" s="10" customFormat="1" ht="24" thickBot="1">
      <c r="D12" s="30"/>
      <c r="E12" s="30"/>
      <c r="F12" s="31"/>
      <c r="G12" s="13"/>
      <c r="I12" s="13"/>
    </row>
    <row r="13" spans="4:9" s="10" customFormat="1" ht="24" thickBot="1">
      <c r="D13" s="41" t="s">
        <v>4</v>
      </c>
      <c r="E13" s="41"/>
      <c r="F13" s="42"/>
      <c r="G13" s="1"/>
      <c r="I13" s="2">
        <f>IF(G13=9,"OK","")</f>
      </c>
    </row>
    <row r="14" spans="4:9" s="10" customFormat="1" ht="24" thickBot="1">
      <c r="D14" s="30"/>
      <c r="E14" s="30"/>
      <c r="F14" s="31"/>
      <c r="G14" s="13"/>
      <c r="I14" s="13"/>
    </row>
    <row r="15" spans="4:9" s="10" customFormat="1" ht="24" thickBot="1">
      <c r="D15" s="41" t="s">
        <v>16</v>
      </c>
      <c r="E15" s="41"/>
      <c r="F15" s="42"/>
      <c r="G15" s="1"/>
      <c r="I15" s="2">
        <f>IF(G15=5,"OK","")</f>
      </c>
    </row>
    <row r="16" spans="4:9" s="10" customFormat="1" ht="24" thickBot="1">
      <c r="D16" s="30"/>
      <c r="E16" s="30"/>
      <c r="F16" s="31"/>
      <c r="G16" s="13"/>
      <c r="I16" s="13"/>
    </row>
    <row r="17" spans="4:9" s="10" customFormat="1" ht="24" thickBot="1">
      <c r="D17" s="41" t="s">
        <v>17</v>
      </c>
      <c r="E17" s="41"/>
      <c r="F17" s="42"/>
      <c r="G17" s="1"/>
      <c r="I17" s="2">
        <f>IF(G17=7,"OK","")</f>
      </c>
    </row>
    <row r="18" spans="4:9" s="10" customFormat="1" ht="24" thickBot="1">
      <c r="D18" s="30"/>
      <c r="E18" s="30"/>
      <c r="F18" s="31"/>
      <c r="G18" s="13"/>
      <c r="I18" s="13"/>
    </row>
    <row r="19" spans="4:9" s="10" customFormat="1" ht="24" thickBot="1">
      <c r="D19" s="41" t="s">
        <v>18</v>
      </c>
      <c r="E19" s="41"/>
      <c r="F19" s="42"/>
      <c r="G19" s="1"/>
      <c r="I19" s="2">
        <f>IF(G19=8,"OK","")</f>
      </c>
    </row>
    <row r="20" spans="4:9" s="10" customFormat="1" ht="24" thickBot="1">
      <c r="D20" s="30"/>
      <c r="E20" s="30"/>
      <c r="F20" s="31"/>
      <c r="G20" s="13"/>
      <c r="I20" s="13"/>
    </row>
    <row r="21" spans="4:9" s="10" customFormat="1" ht="24" thickBot="1">
      <c r="D21" s="41" t="s">
        <v>19</v>
      </c>
      <c r="E21" s="41"/>
      <c r="F21" s="42"/>
      <c r="G21" s="1"/>
      <c r="I21" s="2">
        <f>IF(G21=4,"OK","")</f>
      </c>
    </row>
  </sheetData>
  <sheetProtection password="CC6F" sheet="1" objects="1" scenarios="1" selectLockedCells="1"/>
  <mergeCells count="11">
    <mergeCell ref="D13:F13"/>
    <mergeCell ref="D15:F15"/>
    <mergeCell ref="D17:F17"/>
    <mergeCell ref="D19:F19"/>
    <mergeCell ref="D21:F21"/>
    <mergeCell ref="A1:L1"/>
    <mergeCell ref="A2:L2"/>
    <mergeCell ref="A3:L3"/>
    <mergeCell ref="D7:F7"/>
    <mergeCell ref="D9:F9"/>
    <mergeCell ref="D11:F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zoomScalePageLayoutView="0" workbookViewId="0" topLeftCell="A1">
      <selection activeCell="G7" sqref="G7"/>
    </sheetView>
  </sheetViews>
  <sheetFormatPr defaultColWidth="9.140625" defaultRowHeight="15"/>
  <cols>
    <col min="1" max="5" width="9.140625" style="3" customWidth="1"/>
    <col min="6" max="6" width="28.28125" style="3" customWidth="1"/>
    <col min="7" max="7" width="6.8515625" style="3" customWidth="1"/>
    <col min="8" max="8" width="5.7109375" style="3" customWidth="1"/>
    <col min="9" max="9" width="6.140625" style="3" customWidth="1"/>
    <col min="10" max="16384" width="9.140625" style="3" customWidth="1"/>
  </cols>
  <sheetData>
    <row r="1" spans="1:12" s="4" customFormat="1" ht="23.2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28" customFormat="1" ht="18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28" customFormat="1" ht="18.7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ht="15"/>
    <row r="5" ht="18.75">
      <c r="I5" s="5" t="s">
        <v>10</v>
      </c>
    </row>
    <row r="6" ht="15.75" thickBot="1">
      <c r="I6" s="6"/>
    </row>
    <row r="7" spans="6:9" ht="24" thickBot="1">
      <c r="F7" s="29" t="s">
        <v>1</v>
      </c>
      <c r="G7" s="1"/>
      <c r="I7" s="2">
        <f>IF(G7=3,"OK","")</f>
      </c>
    </row>
    <row r="8" spans="6:9" ht="24" thickBot="1">
      <c r="F8" s="29"/>
      <c r="G8" s="7"/>
      <c r="I8" s="7"/>
    </row>
    <row r="9" spans="6:9" ht="24" thickBot="1">
      <c r="F9" s="29" t="s">
        <v>2</v>
      </c>
      <c r="G9" s="1"/>
      <c r="I9" s="2">
        <f>IF(G9=2,"OK","")</f>
      </c>
    </row>
    <row r="10" spans="6:9" ht="24" thickBot="1">
      <c r="F10" s="29"/>
      <c r="G10" s="7"/>
      <c r="I10" s="7"/>
    </row>
    <row r="11" spans="6:9" ht="24" thickBot="1">
      <c r="F11" s="29" t="s">
        <v>3</v>
      </c>
      <c r="G11" s="1"/>
      <c r="I11" s="2">
        <f>IF(G11=1,"OK","")</f>
      </c>
    </row>
    <row r="12" spans="6:9" ht="24" thickBot="1">
      <c r="F12" s="29"/>
      <c r="G12" s="7"/>
      <c r="I12" s="7"/>
    </row>
    <row r="13" spans="6:9" ht="24" thickBot="1">
      <c r="F13" s="29" t="s">
        <v>4</v>
      </c>
      <c r="G13" s="1"/>
      <c r="I13" s="2">
        <f>IF(G13=9,"OK","")</f>
      </c>
    </row>
    <row r="14" spans="6:9" ht="24" thickBot="1">
      <c r="F14" s="29"/>
      <c r="G14" s="7"/>
      <c r="I14" s="7"/>
    </row>
    <row r="15" spans="6:9" ht="24" thickBot="1">
      <c r="F15" s="29" t="s">
        <v>5</v>
      </c>
      <c r="G15" s="1"/>
      <c r="I15" s="2">
        <f>IF(G15=5,"OK","")</f>
      </c>
    </row>
    <row r="16" spans="6:9" ht="24" thickBot="1">
      <c r="F16" s="29"/>
      <c r="G16" s="7"/>
      <c r="I16" s="7"/>
    </row>
    <row r="17" spans="6:9" ht="24" thickBot="1">
      <c r="F17" s="29" t="s">
        <v>6</v>
      </c>
      <c r="G17" s="1"/>
      <c r="I17" s="2">
        <f>IF(G17=7,"OK","")</f>
      </c>
    </row>
    <row r="18" spans="6:9" ht="24" thickBot="1">
      <c r="F18" s="29"/>
      <c r="G18" s="7"/>
      <c r="I18" s="7"/>
    </row>
    <row r="19" spans="6:9" ht="24" thickBot="1">
      <c r="F19" s="29" t="s">
        <v>7</v>
      </c>
      <c r="G19" s="1"/>
      <c r="I19" s="2">
        <f>IF(G19=8,"OK","")</f>
      </c>
    </row>
    <row r="20" spans="6:9" ht="24" thickBot="1">
      <c r="F20" s="29"/>
      <c r="G20" s="7"/>
      <c r="I20" s="7"/>
    </row>
    <row r="21" spans="6:9" ht="24" thickBot="1">
      <c r="F21" s="29" t="s">
        <v>8</v>
      </c>
      <c r="G21" s="1"/>
      <c r="I21" s="2">
        <f>IF(G21=4,"OK","")</f>
      </c>
    </row>
    <row r="22" spans="6:9" ht="24" thickBot="1">
      <c r="F22" s="29"/>
      <c r="G22" s="7"/>
      <c r="I22" s="7"/>
    </row>
    <row r="23" spans="6:9" ht="24" thickBot="1">
      <c r="F23" s="29" t="s">
        <v>9</v>
      </c>
      <c r="G23" s="1"/>
      <c r="I23" s="2">
        <f>IF(G23=6,"OK","")</f>
      </c>
    </row>
    <row r="24" ht="21">
      <c r="F24" s="8"/>
    </row>
  </sheetData>
  <sheetProtection password="CC6F" sheet="1" objects="1" scenarios="1" selectLockedCells="1"/>
  <mergeCells count="3">
    <mergeCell ref="A2:L2"/>
    <mergeCell ref="A3:L3"/>
    <mergeCell ref="A1:L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140625" style="15" customWidth="1"/>
    <col min="2" max="2" width="12.8515625" style="15" customWidth="1"/>
    <col min="3" max="3" width="4.28125" style="15" customWidth="1"/>
    <col min="4" max="4" width="8.8515625" style="15" customWidth="1"/>
    <col min="5" max="5" width="5.140625" style="15" customWidth="1"/>
    <col min="6" max="6" width="3.28125" style="15" customWidth="1"/>
    <col min="7" max="7" width="11.421875" style="15" customWidth="1"/>
    <col min="8" max="8" width="9.140625" style="15" customWidth="1"/>
    <col min="9" max="9" width="3.421875" style="15" customWidth="1"/>
    <col min="10" max="10" width="11.7109375" style="15" customWidth="1"/>
    <col min="11" max="11" width="3.7109375" style="15" customWidth="1"/>
    <col min="12" max="12" width="14.00390625" style="15" customWidth="1"/>
    <col min="13" max="13" width="3.7109375" style="15" customWidth="1"/>
    <col min="14" max="14" width="10.140625" style="15" customWidth="1"/>
    <col min="15" max="15" width="12.421875" style="15" customWidth="1"/>
    <col min="16" max="16" width="3.7109375" style="15" customWidth="1"/>
    <col min="17" max="17" width="6.28125" style="15" customWidth="1"/>
    <col min="18" max="18" width="4.28125" style="15" customWidth="1"/>
    <col min="19" max="19" width="13.421875" style="15" customWidth="1"/>
    <col min="20" max="20" width="6.421875" style="15" customWidth="1"/>
    <col min="21" max="21" width="9.140625" style="15" customWidth="1"/>
    <col min="22" max="22" width="11.00390625" style="15" customWidth="1"/>
    <col min="23" max="23" width="4.00390625" style="15" customWidth="1"/>
    <col min="24" max="24" width="15.140625" style="15" customWidth="1"/>
    <col min="25" max="16384" width="9.140625" style="15" customWidth="1"/>
  </cols>
  <sheetData>
    <row r="1" spans="1:24" ht="23.2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ht="15">
      <c r="M2" s="16" t="s">
        <v>21</v>
      </c>
    </row>
    <row r="3" ht="15">
      <c r="M3" s="16"/>
    </row>
    <row r="4" ht="15">
      <c r="M4" s="16"/>
    </row>
    <row r="5" ht="15.75" thickBot="1"/>
    <row r="6" spans="1:17" ht="15.75" thickBot="1">
      <c r="A6" s="17"/>
      <c r="B6" s="25">
        <f>IF(A6=13,"ΚΑΡΔΙΑ","")</f>
      </c>
      <c r="I6" s="17"/>
      <c r="J6" s="25">
        <f>IF(I6=4,"ΑΙΜΟΦΟΡΑ","")</f>
      </c>
      <c r="K6" s="15" t="s">
        <v>54</v>
      </c>
      <c r="P6" s="17"/>
      <c r="Q6" s="25">
        <f>IF(P6=15,"ΑΙΜΑ","")</f>
      </c>
    </row>
    <row r="7" spans="1:17" ht="15.75" thickBot="1">
      <c r="A7" s="15" t="s">
        <v>57</v>
      </c>
      <c r="B7" s="15" t="s">
        <v>47</v>
      </c>
      <c r="F7" s="17"/>
      <c r="G7" s="26" t="str">
        <f>IF(F7=12,"ΤΕΤΡΑΧΩΡΗ","'")</f>
        <v>'</v>
      </c>
      <c r="Q7" s="15" t="s">
        <v>24</v>
      </c>
    </row>
    <row r="8" spans="9:24" ht="15.75" thickBot="1">
      <c r="I8" s="15" t="s">
        <v>30</v>
      </c>
      <c r="R8" s="17"/>
      <c r="S8" s="26">
        <f>IF(R8=2,"ΕΡΥΘΡΑ","")</f>
      </c>
      <c r="T8" s="15" t="s">
        <v>26</v>
      </c>
      <c r="W8" s="17"/>
      <c r="X8" s="26">
        <f>IF(W8=10,"ΑΙΜΟΣΦΑΙΡΙΝΗ","")</f>
      </c>
    </row>
    <row r="9" spans="2:7" ht="15.75" thickBot="1">
      <c r="B9" s="15" t="s">
        <v>49</v>
      </c>
      <c r="F9" s="17"/>
      <c r="G9" s="26">
        <f>IF(F9=14,"ΚΟΛΠΟΙ","")</f>
      </c>
    </row>
    <row r="10" spans="9:20" ht="15.75" thickBot="1">
      <c r="I10" s="17"/>
      <c r="J10" s="26">
        <f>IF(I10=1,"ΑΡΤΗΡΙΕΣ","")</f>
      </c>
      <c r="K10" s="15" t="s">
        <v>32</v>
      </c>
      <c r="R10" s="17"/>
      <c r="S10" s="26">
        <f>IF(R10=11,"ΛΕΥΚΑ","")</f>
      </c>
      <c r="T10" s="15" t="s">
        <v>37</v>
      </c>
    </row>
    <row r="11" spans="2:11" ht="15.75" thickBot="1">
      <c r="B11" s="15" t="s">
        <v>51</v>
      </c>
      <c r="F11" s="17"/>
      <c r="G11" s="26">
        <f>IF(F11=6,"ΚΟΙΛΙΕΣ","")</f>
      </c>
      <c r="K11" s="15" t="s">
        <v>33</v>
      </c>
    </row>
    <row r="12" spans="11:20" ht="15.75" thickBot="1">
      <c r="K12" s="17"/>
      <c r="L12" s="26">
        <f>IF(K12=9,"ΑΟΡΤΗ","")</f>
      </c>
      <c r="M12" s="15" t="s">
        <v>35</v>
      </c>
      <c r="R12" s="17"/>
      <c r="S12" s="26">
        <f>IF(R12=7,"ΑΙΜΟΠΕΤΑΛΙΑ","")</f>
      </c>
      <c r="T12" s="15" t="s">
        <v>38</v>
      </c>
    </row>
    <row r="13" spans="1:7" ht="15.75" thickBot="1">
      <c r="A13" s="50" t="s">
        <v>60</v>
      </c>
      <c r="B13" s="51"/>
      <c r="C13" s="51"/>
      <c r="D13" s="51"/>
      <c r="E13" s="51"/>
      <c r="F13" s="51"/>
      <c r="G13" s="52"/>
    </row>
    <row r="14" spans="1:13" ht="15.75" thickBot="1">
      <c r="A14" s="46" t="s">
        <v>55</v>
      </c>
      <c r="B14" s="46"/>
      <c r="C14" s="46"/>
      <c r="D14" s="46"/>
      <c r="E14" s="46"/>
      <c r="F14" s="46"/>
      <c r="G14" s="47"/>
      <c r="K14" s="17"/>
      <c r="L14" s="26">
        <f>IF(K14=3,"ΠΝΕΥΜΟΝΙΚΗ","")</f>
      </c>
      <c r="M14" s="15" t="s">
        <v>36</v>
      </c>
    </row>
    <row r="15" spans="1:7" ht="15.75" thickBot="1">
      <c r="A15" s="48" t="s">
        <v>56</v>
      </c>
      <c r="B15" s="48"/>
      <c r="C15" s="48"/>
      <c r="D15" s="48"/>
      <c r="E15" s="48"/>
      <c r="F15" s="48"/>
      <c r="G15" s="49"/>
    </row>
    <row r="16" spans="1:11" ht="15.75" thickBot="1">
      <c r="A16" s="22">
        <v>1</v>
      </c>
      <c r="B16" s="18" t="s">
        <v>31</v>
      </c>
      <c r="C16" s="18"/>
      <c r="D16" s="24">
        <v>9</v>
      </c>
      <c r="E16" s="18" t="s">
        <v>34</v>
      </c>
      <c r="F16" s="18"/>
      <c r="G16" s="19"/>
      <c r="I16" s="17"/>
      <c r="J16" s="26">
        <f>IF(I16=16,"ΦΛΕΒΕΣ","")</f>
      </c>
      <c r="K16" s="15" t="s">
        <v>39</v>
      </c>
    </row>
    <row r="17" spans="1:11" ht="15.75" thickBot="1">
      <c r="A17" s="22">
        <v>2</v>
      </c>
      <c r="B17" s="18" t="s">
        <v>25</v>
      </c>
      <c r="C17" s="18"/>
      <c r="D17" s="24">
        <v>10</v>
      </c>
      <c r="E17" s="18" t="s">
        <v>27</v>
      </c>
      <c r="F17" s="18"/>
      <c r="G17" s="19"/>
      <c r="K17" s="15" t="s">
        <v>40</v>
      </c>
    </row>
    <row r="18" spans="1:15" ht="15.75" thickBot="1">
      <c r="A18" s="22">
        <v>3</v>
      </c>
      <c r="B18" s="18" t="s">
        <v>58</v>
      </c>
      <c r="C18" s="18"/>
      <c r="D18" s="24">
        <v>11</v>
      </c>
      <c r="E18" s="18" t="s">
        <v>28</v>
      </c>
      <c r="F18" s="18"/>
      <c r="G18" s="19"/>
      <c r="K18" s="15" t="s">
        <v>41</v>
      </c>
      <c r="M18" s="17"/>
      <c r="N18" s="26">
        <f>IF(M18=5,"ΒΑΛΒΙΔΕΣ","")</f>
      </c>
      <c r="O18" s="15" t="s">
        <v>43</v>
      </c>
    </row>
    <row r="19" spans="1:7" ht="15.75" thickBot="1">
      <c r="A19" s="22">
        <v>4</v>
      </c>
      <c r="B19" s="18" t="s">
        <v>22</v>
      </c>
      <c r="C19" s="18"/>
      <c r="D19" s="24">
        <v>12</v>
      </c>
      <c r="E19" s="18" t="s">
        <v>48</v>
      </c>
      <c r="F19" s="18"/>
      <c r="G19" s="19"/>
    </row>
    <row r="20" spans="1:15" ht="15.75" thickBot="1">
      <c r="A20" s="22">
        <v>5</v>
      </c>
      <c r="B20" s="18" t="s">
        <v>42</v>
      </c>
      <c r="C20" s="18"/>
      <c r="D20" s="24">
        <v>13</v>
      </c>
      <c r="E20" s="18" t="s">
        <v>13</v>
      </c>
      <c r="F20" s="18"/>
      <c r="G20" s="19"/>
      <c r="I20" s="17"/>
      <c r="J20" s="26">
        <f>IF(I20=8,"ΤΡΙΧΟΕΙΔΗ","")</f>
      </c>
      <c r="K20" s="15" t="s">
        <v>44</v>
      </c>
      <c r="O20" s="15" t="s">
        <v>45</v>
      </c>
    </row>
    <row r="21" spans="1:11" ht="15">
      <c r="A21" s="22">
        <v>6</v>
      </c>
      <c r="B21" s="18" t="s">
        <v>52</v>
      </c>
      <c r="C21" s="18"/>
      <c r="D21" s="24">
        <v>14</v>
      </c>
      <c r="E21" s="18" t="s">
        <v>50</v>
      </c>
      <c r="F21" s="18"/>
      <c r="G21" s="19"/>
      <c r="K21" s="15" t="s">
        <v>46</v>
      </c>
    </row>
    <row r="22" spans="1:7" ht="15">
      <c r="A22" s="22">
        <v>7</v>
      </c>
      <c r="B22" s="18" t="s">
        <v>29</v>
      </c>
      <c r="C22" s="18"/>
      <c r="D22" s="24">
        <v>15</v>
      </c>
      <c r="E22" s="18" t="s">
        <v>23</v>
      </c>
      <c r="F22" s="18"/>
      <c r="G22" s="19"/>
    </row>
    <row r="23" spans="1:7" ht="15.75" thickBot="1">
      <c r="A23" s="23">
        <v>8</v>
      </c>
      <c r="B23" s="20" t="s">
        <v>53</v>
      </c>
      <c r="C23" s="20"/>
      <c r="D23" s="27">
        <v>16</v>
      </c>
      <c r="E23" s="20" t="s">
        <v>59</v>
      </c>
      <c r="F23" s="20"/>
      <c r="G23" s="21"/>
    </row>
  </sheetData>
  <sheetProtection password="CC6F" sheet="1" objects="1" scenarios="1" selectLockedCells="1"/>
  <mergeCells count="4">
    <mergeCell ref="A1:X1"/>
    <mergeCell ref="A14:G14"/>
    <mergeCell ref="A15:G15"/>
    <mergeCell ref="A13:G1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.00390625" style="15" customWidth="1"/>
    <col min="2" max="2" width="72.57421875" style="15" customWidth="1"/>
    <col min="3" max="3" width="9.8515625" style="15" customWidth="1"/>
    <col min="4" max="4" width="9.140625" style="15" customWidth="1"/>
    <col min="5" max="5" width="3.28125" style="32" customWidth="1"/>
    <col min="6" max="6" width="8.140625" style="15" customWidth="1"/>
    <col min="7" max="7" width="9.140625" style="15" customWidth="1"/>
    <col min="8" max="8" width="3.28125" style="32" customWidth="1"/>
    <col min="9" max="9" width="8.140625" style="15" customWidth="1"/>
    <col min="10" max="10" width="9.140625" style="15" customWidth="1"/>
    <col min="11" max="11" width="3.28125" style="32" customWidth="1"/>
    <col min="12" max="12" width="8.140625" style="15" customWidth="1"/>
    <col min="13" max="13" width="9.140625" style="15" customWidth="1"/>
    <col min="14" max="14" width="3.28125" style="32" customWidth="1"/>
    <col min="15" max="15" width="8.140625" style="15" customWidth="1"/>
    <col min="16" max="16" width="10.8515625" style="32" customWidth="1"/>
    <col min="17" max="16384" width="9.140625" style="15" customWidth="1"/>
  </cols>
  <sheetData>
    <row r="1" spans="1:16" ht="26.25">
      <c r="A1" s="54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1">
      <c r="A2" s="55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32" customFormat="1" ht="15">
      <c r="A3" s="56" t="s">
        <v>107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5" ht="15">
      <c r="A4" s="16"/>
      <c r="B4" s="16"/>
      <c r="C4" s="16"/>
      <c r="D4" s="16"/>
      <c r="F4" s="16"/>
      <c r="G4" s="16"/>
      <c r="I4" s="16"/>
      <c r="J4" s="16"/>
      <c r="L4" s="16"/>
      <c r="M4" s="16"/>
      <c r="O4" s="16"/>
    </row>
    <row r="5" ht="15">
      <c r="P5" s="33" t="s">
        <v>62</v>
      </c>
    </row>
    <row r="6" spans="1:16" ht="18" thickBot="1">
      <c r="A6" s="34">
        <v>1</v>
      </c>
      <c r="B6" s="34" t="s">
        <v>77</v>
      </c>
      <c r="C6" s="34"/>
      <c r="D6" s="53" t="s">
        <v>63</v>
      </c>
      <c r="E6" s="53"/>
      <c r="F6" s="53"/>
      <c r="G6" s="53" t="s">
        <v>64</v>
      </c>
      <c r="H6" s="53"/>
      <c r="I6" s="53"/>
      <c r="J6" s="53" t="s">
        <v>65</v>
      </c>
      <c r="K6" s="53"/>
      <c r="L6" s="53"/>
      <c r="M6" s="53" t="s">
        <v>66</v>
      </c>
      <c r="N6" s="53"/>
      <c r="O6" s="53"/>
      <c r="P6" s="35"/>
    </row>
    <row r="7" spans="5:16" ht="15.75" thickBot="1">
      <c r="E7" s="38"/>
      <c r="H7" s="38"/>
      <c r="K7" s="38"/>
      <c r="N7" s="38"/>
      <c r="P7" s="36">
        <f>IF(AND(E7="#",H7=0,K7=0,N7=0),"ΣΩΣΤΟ","")</f>
      </c>
    </row>
    <row r="8" ht="15.75" customHeight="1">
      <c r="K8" s="15"/>
    </row>
    <row r="9" spans="1:16" ht="15.75" thickBot="1">
      <c r="A9" s="34">
        <v>2</v>
      </c>
      <c r="B9" s="34" t="s">
        <v>71</v>
      </c>
      <c r="C9" s="34"/>
      <c r="D9" s="53" t="s">
        <v>67</v>
      </c>
      <c r="E9" s="53"/>
      <c r="F9" s="53"/>
      <c r="G9" s="53" t="s">
        <v>68</v>
      </c>
      <c r="H9" s="53"/>
      <c r="I9" s="53"/>
      <c r="J9" s="53" t="s">
        <v>69</v>
      </c>
      <c r="K9" s="53"/>
      <c r="L9" s="53"/>
      <c r="M9" s="53" t="s">
        <v>70</v>
      </c>
      <c r="N9" s="53"/>
      <c r="O9" s="53"/>
      <c r="P9" s="35"/>
    </row>
    <row r="10" spans="5:16" ht="15.75" thickBot="1">
      <c r="E10" s="38"/>
      <c r="H10" s="38"/>
      <c r="K10" s="38"/>
      <c r="N10" s="38"/>
      <c r="P10" s="36">
        <f>IF(AND(K10="#",H10=0,F10=0,N10=0),"ΣΩΣΤΟ","")</f>
      </c>
    </row>
    <row r="12" spans="1:16" ht="15.75" thickBot="1">
      <c r="A12" s="34">
        <v>3</v>
      </c>
      <c r="B12" s="34" t="s">
        <v>72</v>
      </c>
      <c r="C12" s="34"/>
      <c r="D12" s="53" t="s">
        <v>67</v>
      </c>
      <c r="E12" s="53"/>
      <c r="F12" s="53"/>
      <c r="G12" s="53" t="s">
        <v>68</v>
      </c>
      <c r="H12" s="53"/>
      <c r="I12" s="53"/>
      <c r="J12" s="53" t="s">
        <v>69</v>
      </c>
      <c r="K12" s="53"/>
      <c r="L12" s="53"/>
      <c r="M12" s="53" t="s">
        <v>70</v>
      </c>
      <c r="N12" s="53"/>
      <c r="O12" s="53"/>
      <c r="P12" s="35"/>
    </row>
    <row r="13" spans="5:16" ht="15.75" thickBot="1">
      <c r="E13" s="38"/>
      <c r="H13" s="38"/>
      <c r="K13" s="38"/>
      <c r="N13" s="38"/>
      <c r="P13" s="36">
        <f>IF(AND(E13="#",H13=0,K13=0,N13=0),"ΣΩΣΤΟ","")</f>
      </c>
    </row>
    <row r="15" spans="1:16" ht="18" thickBot="1">
      <c r="A15" s="34">
        <v>4</v>
      </c>
      <c r="B15" s="35" t="s">
        <v>74</v>
      </c>
      <c r="C15" s="34"/>
      <c r="D15" s="53" t="s">
        <v>75</v>
      </c>
      <c r="E15" s="53"/>
      <c r="F15" s="53"/>
      <c r="G15" s="53" t="s">
        <v>61</v>
      </c>
      <c r="H15" s="53"/>
      <c r="I15" s="53"/>
      <c r="J15" s="53" t="s">
        <v>76</v>
      </c>
      <c r="K15" s="53"/>
      <c r="L15" s="53"/>
      <c r="M15" s="53" t="s">
        <v>65</v>
      </c>
      <c r="N15" s="53"/>
      <c r="O15" s="53"/>
      <c r="P15" s="35"/>
    </row>
    <row r="16" spans="2:16" ht="15.75" thickBot="1">
      <c r="B16" s="15" t="s">
        <v>73</v>
      </c>
      <c r="E16" s="38"/>
      <c r="H16" s="38"/>
      <c r="K16" s="38"/>
      <c r="N16" s="38"/>
      <c r="P16" s="36">
        <f>IF(AND(H16="#",E16=0,K16=0,N16=0),"ΣΩΣΤΟ","")</f>
      </c>
    </row>
    <row r="18" spans="1:16" ht="15.75" thickBot="1">
      <c r="A18" s="34">
        <v>5</v>
      </c>
      <c r="B18" s="34" t="s">
        <v>78</v>
      </c>
      <c r="C18" s="34"/>
      <c r="D18" s="53" t="s">
        <v>79</v>
      </c>
      <c r="E18" s="53"/>
      <c r="F18" s="53"/>
      <c r="G18" s="53" t="s">
        <v>81</v>
      </c>
      <c r="H18" s="53"/>
      <c r="I18" s="53"/>
      <c r="J18" s="53" t="s">
        <v>82</v>
      </c>
      <c r="K18" s="53"/>
      <c r="L18" s="53"/>
      <c r="M18" s="53" t="s">
        <v>80</v>
      </c>
      <c r="N18" s="53"/>
      <c r="O18" s="53"/>
      <c r="P18" s="35"/>
    </row>
    <row r="19" spans="5:16" ht="15.75" thickBot="1">
      <c r="E19" s="38"/>
      <c r="H19" s="38"/>
      <c r="K19" s="38"/>
      <c r="N19" s="38"/>
      <c r="P19" s="36">
        <f>IF(AND(K19="#",E19=0,H19=0,N19=0),"ΣΩΣΤΟ","")</f>
      </c>
    </row>
    <row r="21" spans="1:16" ht="15.75" thickBot="1">
      <c r="A21" s="34">
        <v>6</v>
      </c>
      <c r="B21" s="34" t="s">
        <v>97</v>
      </c>
      <c r="C21" s="34"/>
      <c r="D21" s="53" t="s">
        <v>98</v>
      </c>
      <c r="E21" s="53"/>
      <c r="F21" s="53"/>
      <c r="G21" s="53" t="s">
        <v>99</v>
      </c>
      <c r="H21" s="53"/>
      <c r="I21" s="53"/>
      <c r="J21" s="53" t="s">
        <v>100</v>
      </c>
      <c r="K21" s="53"/>
      <c r="L21" s="53"/>
      <c r="M21" s="53" t="s">
        <v>101</v>
      </c>
      <c r="N21" s="53"/>
      <c r="O21" s="53"/>
      <c r="P21" s="35"/>
    </row>
    <row r="22" spans="5:16" ht="15.75" thickBot="1">
      <c r="E22" s="38"/>
      <c r="H22" s="38"/>
      <c r="K22" s="38"/>
      <c r="N22" s="38"/>
      <c r="P22" s="36">
        <f>IF(AND(E22="#",H22=0,K22=0,N22=0),"ΣΩΣΤΟ","")</f>
      </c>
    </row>
    <row r="24" spans="1:16" ht="15.75" thickBot="1">
      <c r="A24" s="34">
        <v>7</v>
      </c>
      <c r="B24" s="34" t="s">
        <v>87</v>
      </c>
      <c r="C24" s="34"/>
      <c r="D24" s="53" t="s">
        <v>88</v>
      </c>
      <c r="E24" s="53"/>
      <c r="F24" s="53"/>
      <c r="G24" s="53" t="s">
        <v>89</v>
      </c>
      <c r="H24" s="53"/>
      <c r="I24" s="53"/>
      <c r="J24" s="53" t="s">
        <v>90</v>
      </c>
      <c r="K24" s="53"/>
      <c r="L24" s="53"/>
      <c r="M24" s="53" t="s">
        <v>91</v>
      </c>
      <c r="N24" s="53"/>
      <c r="O24" s="53"/>
      <c r="P24" s="35"/>
    </row>
    <row r="25" spans="5:16" ht="15.75" thickBot="1">
      <c r="E25" s="38"/>
      <c r="H25" s="38"/>
      <c r="K25" s="38"/>
      <c r="N25" s="38"/>
      <c r="P25" s="36">
        <f>IF(AND(N25="#",E25=0,K25=0,H25=0),"ΣΩΣΤΟ","")</f>
      </c>
    </row>
    <row r="27" spans="1:16" ht="18" thickBot="1">
      <c r="A27" s="34">
        <v>8</v>
      </c>
      <c r="B27" s="34" t="s">
        <v>92</v>
      </c>
      <c r="C27" s="34"/>
      <c r="D27" s="53" t="s">
        <v>93</v>
      </c>
      <c r="E27" s="53"/>
      <c r="F27" s="53"/>
      <c r="G27" s="53" t="s">
        <v>94</v>
      </c>
      <c r="H27" s="53"/>
      <c r="I27" s="53"/>
      <c r="J27" s="53" t="s">
        <v>95</v>
      </c>
      <c r="K27" s="53"/>
      <c r="L27" s="53"/>
      <c r="M27" s="53" t="s">
        <v>96</v>
      </c>
      <c r="N27" s="53"/>
      <c r="O27" s="53"/>
      <c r="P27" s="35"/>
    </row>
    <row r="28" spans="5:16" ht="15.75" thickBot="1">
      <c r="E28" s="38"/>
      <c r="H28" s="38"/>
      <c r="I28" s="37"/>
      <c r="K28" s="38"/>
      <c r="N28" s="38"/>
      <c r="P28" s="36">
        <f>IF(AND(H28="#",E28=0,K28=0,N28=0),"ΣΩΣΤΟ","")</f>
      </c>
    </row>
    <row r="30" spans="1:16" ht="15.75" thickBot="1">
      <c r="A30" s="34">
        <v>9</v>
      </c>
      <c r="B30" s="34" t="s">
        <v>105</v>
      </c>
      <c r="C30" s="34"/>
      <c r="D30" s="53" t="s">
        <v>83</v>
      </c>
      <c r="E30" s="53"/>
      <c r="F30" s="53"/>
      <c r="G30" s="53" t="s">
        <v>84</v>
      </c>
      <c r="H30" s="53"/>
      <c r="I30" s="53"/>
      <c r="J30" s="53" t="s">
        <v>106</v>
      </c>
      <c r="K30" s="53"/>
      <c r="L30" s="53"/>
      <c r="M30" s="53" t="s">
        <v>86</v>
      </c>
      <c r="N30" s="53"/>
      <c r="O30" s="53"/>
      <c r="P30" s="35"/>
    </row>
    <row r="31" spans="5:16" ht="15.75" thickBot="1">
      <c r="E31" s="38"/>
      <c r="H31" s="38"/>
      <c r="K31" s="38"/>
      <c r="N31" s="38"/>
      <c r="P31" s="36">
        <f>IF(AND(E31="#",H31=0,K31=0,N31=0),"ΣΩΣΤΟ","")</f>
      </c>
    </row>
    <row r="33" spans="1:16" ht="15.75" thickBot="1">
      <c r="A33" s="34">
        <v>10</v>
      </c>
      <c r="B33" s="34" t="s">
        <v>104</v>
      </c>
      <c r="C33" s="34"/>
      <c r="D33" s="53" t="s">
        <v>83</v>
      </c>
      <c r="E33" s="53"/>
      <c r="F33" s="53"/>
      <c r="G33" s="53" t="s">
        <v>84</v>
      </c>
      <c r="H33" s="53"/>
      <c r="I33" s="53"/>
      <c r="J33" s="53" t="s">
        <v>85</v>
      </c>
      <c r="K33" s="53"/>
      <c r="L33" s="53"/>
      <c r="M33" s="53" t="s">
        <v>86</v>
      </c>
      <c r="N33" s="53"/>
      <c r="O33" s="53"/>
      <c r="P33" s="35"/>
    </row>
    <row r="34" spans="5:16" ht="15.75" thickBot="1">
      <c r="E34" s="38"/>
      <c r="H34" s="38"/>
      <c r="K34" s="38"/>
      <c r="N34" s="38"/>
      <c r="P34" s="36">
        <f>IF(AND(H34="#",E34=0,K34=0,N34=0),"ΣΩΣΤΟ","")</f>
      </c>
    </row>
  </sheetData>
  <sheetProtection password="CC6F" sheet="1" objects="1" scenarios="1" selectLockedCells="1"/>
  <mergeCells count="43">
    <mergeCell ref="D6:F6"/>
    <mergeCell ref="G6:I6"/>
    <mergeCell ref="J6:L6"/>
    <mergeCell ref="M6:O6"/>
    <mergeCell ref="D9:F9"/>
    <mergeCell ref="G9:I9"/>
    <mergeCell ref="J9:L9"/>
    <mergeCell ref="M9:O9"/>
    <mergeCell ref="G12:I12"/>
    <mergeCell ref="J12:L12"/>
    <mergeCell ref="M12:O12"/>
    <mergeCell ref="D15:F15"/>
    <mergeCell ref="G15:I15"/>
    <mergeCell ref="J15:L15"/>
    <mergeCell ref="M15:O15"/>
    <mergeCell ref="D27:F27"/>
    <mergeCell ref="G27:I27"/>
    <mergeCell ref="J27:L27"/>
    <mergeCell ref="M27:O27"/>
    <mergeCell ref="D18:F18"/>
    <mergeCell ref="G18:I18"/>
    <mergeCell ref="J18:L18"/>
    <mergeCell ref="M18:O18"/>
    <mergeCell ref="D21:F21"/>
    <mergeCell ref="G21:I21"/>
    <mergeCell ref="A1:P1"/>
    <mergeCell ref="A2:P2"/>
    <mergeCell ref="A3:P3"/>
    <mergeCell ref="D24:F24"/>
    <mergeCell ref="G24:I24"/>
    <mergeCell ref="J24:L24"/>
    <mergeCell ref="M24:O24"/>
    <mergeCell ref="J21:L21"/>
    <mergeCell ref="M21:O21"/>
    <mergeCell ref="D12:F12"/>
    <mergeCell ref="D33:F33"/>
    <mergeCell ref="G33:I33"/>
    <mergeCell ref="J33:L33"/>
    <mergeCell ref="M33:O33"/>
    <mergeCell ref="D30:F30"/>
    <mergeCell ref="G30:I30"/>
    <mergeCell ref="J30:L30"/>
    <mergeCell ref="M30:O3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2016-02-17T17:46:12Z</dcterms:created>
  <dcterms:modified xsi:type="dcterms:W3CDTF">2018-02-19T20:44:45Z</dcterms:modified>
  <cp:category/>
  <cp:version/>
  <cp:contentType/>
  <cp:contentStatus/>
</cp:coreProperties>
</file>