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7320" windowHeight="4005" activeTab="3"/>
  </bookViews>
  <sheets>
    <sheet name="Φύλλο1" sheetId="1" r:id="rId1"/>
    <sheet name="γπ" sheetId="2" r:id="rId2"/>
    <sheet name="ΑΡ ΜΑΘ ΑΝ ΑΜΑΘΗΜ ΓΠ" sheetId="3" r:id="rId3"/>
    <sheet name="αρ μαθ γπ" sheetId="4" r:id="rId4"/>
    <sheet name="θεωρητικη" sheetId="5" r:id="rId5"/>
    <sheet name="θετικη" sheetId="6" r:id="rId6"/>
    <sheet name="τεχν" sheetId="7" r:id="rId7"/>
    <sheet name="ΔΙΑΦΟΡΕΣ ΘΕΤ ΤΕΧΝ" sheetId="8" r:id="rId8"/>
    <sheet name="5 pedio" sheetId="9" r:id="rId9"/>
  </sheets>
  <definedNames/>
  <calcPr fullCalcOnLoad="1"/>
</workbook>
</file>

<file path=xl/sharedStrings.xml><?xml version="1.0" encoding="utf-8"?>
<sst xmlns="http://schemas.openxmlformats.org/spreadsheetml/2006/main" count="434" uniqueCount="67">
  <si>
    <t>Δ/ΝΣΗ ΟΡΓΑΝΩΣΗΣ &amp; ΔΙΕΞΑΓΩΓΗΣ ΕΞΕΤΑΣΕΩΝ</t>
  </si>
  <si>
    <t>Α/Α</t>
  </si>
  <si>
    <t>ΜΑΘ/ΜΑ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</si>
  <si>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</si>
  <si>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</si>
  <si>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</si>
  <si>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</si>
  <si>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</si>
  <si>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</si>
  <si>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</si>
  <si>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</si>
  <si>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</si>
  <si>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</si>
  <si>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</si>
  <si>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</si>
  <si>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</si>
  <si>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</si>
  <si>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</si>
  <si>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</si>
  <si>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</si>
  <si>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</si>
  <si>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</si>
  <si>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</si>
  <si>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ΥΠΟΥΡΓΕΙΟ ΕΘΝ. ΠΑΙΔΕΙΑΣ ΚΑΙ ΘΡΗΣ/ΤΩΝ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</si>
  <si>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</si>
  <si>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</si>
  <si>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</si>
  <si>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</si>
  <si>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>ΑΡΧΕΣ ΟΡΓ/ΣΗΣ &amp; ΔΙΟΙΚ/ΣΗΣ ΕΠΙΧ/ΣΕΩΝ</t>
  </si>
  <si>
    <t xml:space="preserve">18  -20  </t>
  </si>
  <si>
    <t xml:space="preserve">15  - 17,9 </t>
  </si>
  <si>
    <t xml:space="preserve">12  - 14,9  </t>
  </si>
  <si>
    <t xml:space="preserve">10 - 11,9 </t>
  </si>
  <si>
    <t xml:space="preserve">5  - 9,9  </t>
  </si>
  <si>
    <t xml:space="preserve">0  - 4,9 </t>
  </si>
  <si>
    <t>ΑΝΑΠΤΥΞΗ ΕΦΑΡ/ΓΩΝ ΣΕ ΠΡΟΓ/ΚΟ ΠΕΡ/ΛΟΝ</t>
  </si>
  <si>
    <t>ΠΙΝΑΚΑΣ
ΚΛΙΜΑΚΩΣΗΣ ΒΑΘΜΟΛΟΓΙΑΣ ΓΡΑΠΤΗΣ ΕΞΕΤΑΣΗΣ ΜΑΘΗΤΩΝ Γ' ΛΥΚΕΙΟΥ ΕΤΟΥΣ 2007 ΣΕ ΣΥΓΚΡΙΣΗ ΜΕ ΤΟ 2005, 2006 ΚΑΤΑ ΜΑΘΗΜΑ</t>
  </si>
  <si>
    <t>18-20</t>
  </si>
  <si>
    <t>15-18</t>
  </si>
  <si>
    <t>12--15</t>
  </si>
  <si>
    <t>5--10</t>
  </si>
  <si>
    <t>0--5</t>
  </si>
  <si>
    <t>10--12</t>
  </si>
  <si>
    <t>συμμετεχοντες</t>
  </si>
  <si>
    <t>αριθμός μαθητων</t>
  </si>
  <si>
    <t>ΜΑΘΗΜΑΤΙΚΑ 2007</t>
  </si>
  <si>
    <t>ΜΑΘΗΜΑΤΙΚΑ 2008</t>
  </si>
  <si>
    <t xml:space="preserve">ΦΥΣΙΚΗ 2007 </t>
  </si>
  <si>
    <t>ΦΥΣΙΚΗ2008</t>
  </si>
  <si>
    <t>ΔΙΑΦΟΡΑ ΦΥΣΙΚΗ</t>
  </si>
  <si>
    <t>ΔΙΑΦΟΡΑ ΜΑΘΗΜΑΤΙΚΑ</t>
  </si>
  <si>
    <t>ΔΙΑΦΟΡΑ ΒΙΟΛΟΓΙΑ ΘΕΤ</t>
  </si>
  <si>
    <t>ΔΙΑΦΟΡΑΧΗΜΕΙΑ ΘΕΤ</t>
  </si>
  <si>
    <t>ΔΙΑΦΟΡΑ ΗΛΕΚΤΡΟΛ</t>
  </si>
  <si>
    <t>ΔΙΑΦΟΡΑ ΒΙΟΧΗΜΕΙΑ</t>
  </si>
  <si>
    <t>ΔΙΑΦΟΡΑ ΑΝΑΠΤ ΕΦΑΡΜ</t>
  </si>
  <si>
    <t>ΔΙΑΦΟΡΑ ΑΡΧΕΣ ΟΡΓΑΝ</t>
  </si>
  <si>
    <t>ΣΥΜΕΤΟΧΗ</t>
  </si>
  <si>
    <t>θεωρητικη</t>
  </si>
  <si>
    <t>θετικη</t>
  </si>
  <si>
    <t>τεχνολογικη1</t>
  </si>
  <si>
    <t>τεχνολογικη2</t>
  </si>
  <si>
    <t>0-5</t>
  </si>
  <si>
    <t>αριθμος</t>
  </si>
  <si>
    <t>οικονομια</t>
  </si>
  <si>
    <t>βιολογια γπ</t>
  </si>
  <si>
    <t>ΜΑΘΗΜΑΤΙΚΑ ΚΑΤ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</si>
</sst>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00"/>
    <numFmt numFmtId="174" formatCode="0.0000"/>
    <numFmt numFmtId="175" formatCode="0.000"/>
  </numFmts>
  <fonts count="27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sz val="9"/>
      <name val="Arial"/>
      <family val="2"/>
    </font>
    <font>
      <sz val="1"/>
      <name val="Arial Greek"/>
      <family val="0"/>
    </font>
    <font>
      <b/>
      <sz val="1.25"/>
      <name val="Arial Greek"/>
      <family val="0"/>
    </font>
    <font>
      <b/>
      <sz val="10.5"/>
      <name val="Arial Greek"/>
      <family val="0"/>
    </font>
    <font>
      <sz val="8.75"/>
      <name val="Arial Greek"/>
      <family val="0"/>
    </font>
    <font>
      <b/>
      <sz val="1"/>
      <name val="Arial Greek"/>
      <family val="0"/>
    </font>
    <font>
      <b/>
      <sz val="8.75"/>
      <name val="Arial Greek"/>
      <family val="0"/>
    </font>
    <font>
      <sz val="9.25"/>
      <name val="Arial Greek"/>
      <family val="0"/>
    </font>
    <font>
      <b/>
      <sz val="9.25"/>
      <name val="Arial Greek"/>
      <family val="0"/>
    </font>
    <font>
      <b/>
      <sz val="11.25"/>
      <name val="Arial Greek"/>
      <family val="0"/>
    </font>
    <font>
      <sz val="8"/>
      <name val="Arial Greek"/>
      <family val="0"/>
    </font>
    <font>
      <b/>
      <sz val="9.5"/>
      <name val="Arial Greek"/>
      <family val="0"/>
    </font>
    <font>
      <b/>
      <sz val="8"/>
      <name val="Arial Greek"/>
      <family val="0"/>
    </font>
    <font>
      <b/>
      <sz val="8.5"/>
      <name val="Arial Greek"/>
      <family val="0"/>
    </font>
    <font>
      <b/>
      <sz val="8.25"/>
      <name val="Arial Greek"/>
      <family val="0"/>
    </font>
    <font>
      <sz val="8"/>
      <name val="Arial"/>
      <family val="2"/>
    </font>
    <font>
      <b/>
      <sz val="10"/>
      <name val="Arial Greek"/>
      <family val="0"/>
    </font>
    <font>
      <b/>
      <sz val="10.75"/>
      <name val="Arial Greek"/>
      <family val="0"/>
    </font>
    <font>
      <b/>
      <sz val="4.5"/>
      <name val="Arial Greek"/>
      <family val="0"/>
    </font>
    <font>
      <b/>
      <sz val="10.25"/>
      <name val="Arial Greek"/>
      <family val="0"/>
    </font>
    <font>
      <sz val="8.5"/>
      <name val="Arial Greek"/>
      <family val="0"/>
    </font>
    <font>
      <b/>
      <sz val="12"/>
      <name val="Arial Greek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17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7" fillId="0" borderId="8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" fontId="17" fillId="0" borderId="0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" fontId="2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1" fillId="0" borderId="1" xfId="0" applyFont="1" applyBorder="1" applyAlignment="1">
      <alignment/>
    </xf>
    <xf numFmtId="17" fontId="21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 applyProtection="1">
      <alignment/>
      <protection hidden="1" locked="0"/>
    </xf>
    <xf numFmtId="0" fontId="17" fillId="0" borderId="6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 applyProtection="1">
      <alignment horizontal="center" vertical="center" wrapText="1"/>
      <protection hidden="1" locked="0"/>
    </xf>
    <xf numFmtId="17" fontId="17" fillId="0" borderId="6" xfId="0" applyNumberFormat="1" applyFont="1" applyBorder="1" applyAlignment="1" applyProtection="1">
      <alignment horizontal="center" vertical="center" wrapText="1"/>
      <protection hidden="1" locked="0"/>
    </xf>
    <xf numFmtId="0" fontId="15" fillId="0" borderId="0" xfId="0" applyFont="1" applyAlignment="1" applyProtection="1">
      <alignment horizontal="center" vertical="center" wrapText="1"/>
      <protection hidden="1" locked="0"/>
    </xf>
    <xf numFmtId="1" fontId="15" fillId="0" borderId="0" xfId="0" applyNumberFormat="1" applyFont="1" applyAlignment="1" applyProtection="1">
      <alignment/>
      <protection hidden="1" locked="0"/>
    </xf>
    <xf numFmtId="1" fontId="15" fillId="0" borderId="6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2" fontId="17" fillId="0" borderId="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2" fontId="21" fillId="0" borderId="1" xfId="0" applyNumberFormat="1" applyFont="1" applyBorder="1" applyAlignment="1">
      <alignment/>
    </xf>
    <xf numFmtId="1" fontId="2" fillId="0" borderId="2" xfId="15" applyNumberFormat="1" applyFont="1" applyBorder="1" applyAlignment="1">
      <alignment horizontal="left" vertical="center" wrapText="1"/>
      <protection/>
    </xf>
    <xf numFmtId="1" fontId="2" fillId="0" borderId="1" xfId="15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1" fontId="15" fillId="0" borderId="6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7">
    <cellStyle name="Normal" xfId="0"/>
    <cellStyle name="Βασικό_ΑΝΩ 10 &amp; ΑΡΙΘΜΟΣ ΠΡΟΣΕΛΕΥΣΗΣ_2009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Greek"/>
                <a:ea typeface="Arial Greek"/>
                <a:cs typeface="Arial Greek"/>
              </a:rPr>
              <a:t>χημεια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Φύλλο1!#REF!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Φύλλο1!#REF!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Φύλλο1!#REF!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Φύλλο1!#REF!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Φύλλο1!#REF!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Φύλλο1!#REF!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Φύλλο1!#REF!</c:f>
              <c:numCache>
                <c:ptCount val="1"/>
                <c:pt idx="0">
                  <c:v>1</c:v>
                </c:pt>
              </c:numCache>
            </c:numRef>
          </c:val>
        </c:ser>
        <c:axId val="31538602"/>
        <c:axId val="15411963"/>
      </c:bar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1963"/>
        <c:crosses val="autoZero"/>
        <c:auto val="1"/>
        <c:lblOffset val="100"/>
        <c:noMultiLvlLbl val="0"/>
      </c:catAx>
      <c:valAx>
        <c:axId val="1541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860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ΦΥΣΙΚΗ ΚΑΤ ΘΕΤΙΚΗ +ΤΕΧΝ1+2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Φύλλο1!$AX$33:$BC$33</c:f>
              <c:strCache/>
            </c:strRef>
          </c:cat>
          <c:val>
            <c:numRef>
              <c:f>Φύλλο1!$AX$40:$BC$40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Φύλλο1!$AX$33:$BC$33</c:f>
              <c:strCache/>
            </c:strRef>
          </c:cat>
          <c:val>
            <c:numRef>
              <c:f>Φύλλο1!$AX$41:$BC$41</c:f>
              <c:numCache/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Φύλλο1!$AX$33:$BC$33</c:f>
              <c:strCache/>
            </c:strRef>
          </c:cat>
          <c:val>
            <c:numRef>
              <c:f>Φύλλο1!$AX$42:$BC$42</c:f>
              <c:numCache/>
            </c:numRef>
          </c:val>
        </c:ser>
        <c:axId val="55643300"/>
        <c:axId val="31027653"/>
      </c:bar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auto val="1"/>
        <c:lblOffset val="100"/>
        <c:noMultiLvlLbl val="0"/>
      </c:catAx>
      <c:valAx>
        <c:axId val="3102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ΑΡ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Greek"/>
                <a:ea typeface="Arial Greek"/>
                <a:cs typeface="Arial Greek"/>
              </a:rPr>
              <a:t>νεοελληνικη γλωσσα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γπ!$C$2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γπ!$B$3:$B$8</c:f>
              <c:strCache/>
            </c:strRef>
          </c:cat>
          <c:val>
            <c:numRef>
              <c:f>γπ!$C$3:$C$8</c:f>
              <c:numCache/>
            </c:numRef>
          </c:val>
        </c:ser>
        <c:ser>
          <c:idx val="1"/>
          <c:order val="1"/>
          <c:tx>
            <c:strRef>
              <c:f>γπ!$D$2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γπ!$B$3:$B$8</c:f>
              <c:strCache/>
            </c:strRef>
          </c:cat>
          <c:val>
            <c:numRef>
              <c:f>γπ!$D$3:$D$8</c:f>
              <c:numCache/>
            </c:numRef>
          </c:val>
        </c:ser>
        <c:ser>
          <c:idx val="2"/>
          <c:order val="2"/>
          <c:tx>
            <c:strRef>
              <c:f>γπ!$E$2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γπ!$B$3:$B$8</c:f>
              <c:strCache/>
            </c:strRef>
          </c:cat>
          <c:val>
            <c:numRef>
              <c:f>γπ!$E$3:$E$8</c:f>
              <c:numCache/>
            </c:numRef>
          </c:val>
        </c:ser>
        <c:ser>
          <c:idx val="3"/>
          <c:order val="3"/>
          <c:tx>
            <c:strRef>
              <c:f>γπ!$F$2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γπ!$B$3:$B$8</c:f>
              <c:strCache/>
            </c:strRef>
          </c:cat>
          <c:val>
            <c:numRef>
              <c:f>γπ!$F$3:$F$8</c:f>
              <c:numCache/>
            </c:numRef>
          </c:val>
        </c:ser>
        <c:ser>
          <c:idx val="4"/>
          <c:order val="4"/>
          <c:tx>
            <c:strRef>
              <c:f>γπ!$G$2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γπ!$B$3:$B$8</c:f>
              <c:strCache/>
            </c:strRef>
          </c:cat>
          <c:val>
            <c:numRef>
              <c:f>γπ!$G$3:$G$8</c:f>
              <c:numCache/>
            </c:numRef>
          </c:val>
        </c:ser>
        <c:ser>
          <c:idx val="5"/>
          <c:order val="5"/>
          <c:tx>
            <c:strRef>
              <c:f>γπ!$H$2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γπ!$B$3:$B$8</c:f>
              <c:strCache/>
            </c:strRef>
          </c:cat>
          <c:val>
            <c:numRef>
              <c:f>γπ!$H$3:$H$8</c:f>
              <c:numCache/>
            </c:numRef>
          </c:val>
        </c:ser>
        <c:ser>
          <c:idx val="6"/>
          <c:order val="6"/>
          <c:tx>
            <c:strRef>
              <c:f>γπ!$I$2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γπ!$B$3:$B$8</c:f>
              <c:strCache/>
            </c:strRef>
          </c:cat>
          <c:val>
            <c:numRef>
              <c:f>γπ!$I$3:$I$8</c:f>
              <c:numCache/>
            </c:numRef>
          </c:val>
        </c:ser>
        <c:axId val="10813422"/>
        <c:axId val="30211935"/>
      </c:bar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11935"/>
        <c:crosses val="autoZero"/>
        <c:auto val="1"/>
        <c:lblOffset val="100"/>
        <c:noMultiLvlLbl val="0"/>
      </c:catAx>
      <c:valAx>
        <c:axId val="30211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134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Greek"/>
                <a:ea typeface="Arial Greek"/>
                <a:cs typeface="Arial Greek"/>
              </a:rPr>
              <a:t>ιστορια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γπ!$C$20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γπ!$B$21:$B$26</c:f>
              <c:strCache/>
            </c:strRef>
          </c:cat>
          <c:val>
            <c:numRef>
              <c:f>γπ!$C$21:$C$26</c:f>
              <c:numCache/>
            </c:numRef>
          </c:val>
        </c:ser>
        <c:ser>
          <c:idx val="1"/>
          <c:order val="1"/>
          <c:tx>
            <c:strRef>
              <c:f>γπ!$D$20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γπ!$B$21:$B$26</c:f>
              <c:strCache/>
            </c:strRef>
          </c:cat>
          <c:val>
            <c:numRef>
              <c:f>γπ!$D$21:$D$26</c:f>
              <c:numCache/>
            </c:numRef>
          </c:val>
        </c:ser>
        <c:ser>
          <c:idx val="2"/>
          <c:order val="2"/>
          <c:tx>
            <c:strRef>
              <c:f>γπ!$E$20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γπ!$B$21:$B$26</c:f>
              <c:strCache/>
            </c:strRef>
          </c:cat>
          <c:val>
            <c:numRef>
              <c:f>γπ!$E$21:$E$26</c:f>
              <c:numCache/>
            </c:numRef>
          </c:val>
        </c:ser>
        <c:ser>
          <c:idx val="3"/>
          <c:order val="3"/>
          <c:tx>
            <c:strRef>
              <c:f>γπ!$F$20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γπ!$B$21:$B$26</c:f>
              <c:strCache/>
            </c:strRef>
          </c:cat>
          <c:val>
            <c:numRef>
              <c:f>γπ!$F$21:$F$26</c:f>
              <c:numCache/>
            </c:numRef>
          </c:val>
        </c:ser>
        <c:ser>
          <c:idx val="4"/>
          <c:order val="4"/>
          <c:tx>
            <c:strRef>
              <c:f>γπ!$G$20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γπ!$B$21:$B$26</c:f>
              <c:strCache/>
            </c:strRef>
          </c:cat>
          <c:val>
            <c:numRef>
              <c:f>γπ!$G$21:$G$26</c:f>
              <c:numCache/>
            </c:numRef>
          </c:val>
        </c:ser>
        <c:ser>
          <c:idx val="5"/>
          <c:order val="5"/>
          <c:tx>
            <c:strRef>
              <c:f>γπ!$H$20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γπ!$B$21:$B$26</c:f>
              <c:strCache/>
            </c:strRef>
          </c:cat>
          <c:val>
            <c:numRef>
              <c:f>γπ!$H$21:$H$26</c:f>
              <c:numCache/>
            </c:numRef>
          </c:val>
        </c:ser>
        <c:ser>
          <c:idx val="6"/>
          <c:order val="6"/>
          <c:tx>
            <c:strRef>
              <c:f>γπ!$I$20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γπ!$B$21:$B$26</c:f>
              <c:strCache/>
            </c:strRef>
          </c:cat>
          <c:val>
            <c:numRef>
              <c:f>γπ!$I$21:$I$26</c:f>
              <c:numCache/>
            </c:numRef>
          </c:val>
        </c:ser>
        <c:axId val="3471960"/>
        <c:axId val="31247641"/>
      </c:bar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196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Greek"/>
                <a:ea typeface="Arial Greek"/>
                <a:cs typeface="Arial Greek"/>
              </a:rPr>
              <a:t>μαθηματικα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γπ!$C$41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γπ!$B$42:$B$47</c:f>
              <c:strCache/>
            </c:strRef>
          </c:cat>
          <c:val>
            <c:numRef>
              <c:f>γπ!$C$42:$C$47</c:f>
              <c:numCache/>
            </c:numRef>
          </c:val>
        </c:ser>
        <c:ser>
          <c:idx val="1"/>
          <c:order val="1"/>
          <c:tx>
            <c:strRef>
              <c:f>γπ!$D$41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γπ!$B$42:$B$47</c:f>
              <c:strCache/>
            </c:strRef>
          </c:cat>
          <c:val>
            <c:numRef>
              <c:f>γπ!$D$42:$D$47</c:f>
              <c:numCache/>
            </c:numRef>
          </c:val>
        </c:ser>
        <c:ser>
          <c:idx val="2"/>
          <c:order val="2"/>
          <c:tx>
            <c:strRef>
              <c:f>γπ!$E$41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γπ!$B$42:$B$47</c:f>
              <c:strCache/>
            </c:strRef>
          </c:cat>
          <c:val>
            <c:numRef>
              <c:f>γπ!$E$42:$E$47</c:f>
              <c:numCache/>
            </c:numRef>
          </c:val>
        </c:ser>
        <c:ser>
          <c:idx val="3"/>
          <c:order val="3"/>
          <c:tx>
            <c:strRef>
              <c:f>γπ!$F$41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γπ!$B$42:$B$47</c:f>
              <c:strCache/>
            </c:strRef>
          </c:cat>
          <c:val>
            <c:numRef>
              <c:f>γπ!$F$42:$F$47</c:f>
              <c:numCache/>
            </c:numRef>
          </c:val>
        </c:ser>
        <c:ser>
          <c:idx val="4"/>
          <c:order val="4"/>
          <c:tx>
            <c:strRef>
              <c:f>γπ!$G$41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γπ!$B$42:$B$47</c:f>
              <c:strCache/>
            </c:strRef>
          </c:cat>
          <c:val>
            <c:numRef>
              <c:f>γπ!$G$42:$G$47</c:f>
              <c:numCache/>
            </c:numRef>
          </c:val>
        </c:ser>
        <c:ser>
          <c:idx val="5"/>
          <c:order val="5"/>
          <c:tx>
            <c:strRef>
              <c:f>γπ!$H$41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γπ!$B$42:$B$47</c:f>
              <c:strCache/>
            </c:strRef>
          </c:cat>
          <c:val>
            <c:numRef>
              <c:f>γπ!$H$42:$H$47</c:f>
              <c:numCache/>
            </c:numRef>
          </c:val>
        </c:ser>
        <c:ser>
          <c:idx val="6"/>
          <c:order val="6"/>
          <c:tx>
            <c:strRef>
              <c:f>γπ!$I$41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γπ!$B$42:$B$47</c:f>
              <c:strCache/>
            </c:strRef>
          </c:cat>
          <c:val>
            <c:numRef>
              <c:f>γπ!$I$42:$I$47</c:f>
              <c:numCache/>
            </c:numRef>
          </c:val>
        </c:ser>
        <c:axId val="12793314"/>
        <c:axId val="48030963"/>
      </c:bar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30963"/>
        <c:crosses val="autoZero"/>
        <c:auto val="1"/>
        <c:lblOffset val="100"/>
        <c:noMultiLvlLbl val="0"/>
      </c:catAx>
      <c:valAx>
        <c:axId val="4803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33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Greek"/>
                <a:ea typeface="Arial Greek"/>
                <a:cs typeface="Arial Greek"/>
              </a:rPr>
              <a:t>φυσικη γπ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65"/>
          <c:w val="0.827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γπ!$C$61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γπ!$B$62:$B$67</c:f>
              <c:strCache/>
            </c:strRef>
          </c:cat>
          <c:val>
            <c:numRef>
              <c:f>γπ!$C$62:$C$67</c:f>
              <c:numCache/>
            </c:numRef>
          </c:val>
        </c:ser>
        <c:ser>
          <c:idx val="1"/>
          <c:order val="1"/>
          <c:tx>
            <c:strRef>
              <c:f>γπ!$D$61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γπ!$B$62:$B$67</c:f>
              <c:strCache/>
            </c:strRef>
          </c:cat>
          <c:val>
            <c:numRef>
              <c:f>γπ!$D$62:$D$67</c:f>
              <c:numCache/>
            </c:numRef>
          </c:val>
        </c:ser>
        <c:ser>
          <c:idx val="2"/>
          <c:order val="2"/>
          <c:tx>
            <c:strRef>
              <c:f>γπ!$E$61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γπ!$B$62:$B$67</c:f>
              <c:strCache/>
            </c:strRef>
          </c:cat>
          <c:val>
            <c:numRef>
              <c:f>γπ!$E$62:$E$67</c:f>
              <c:numCache/>
            </c:numRef>
          </c:val>
        </c:ser>
        <c:ser>
          <c:idx val="3"/>
          <c:order val="3"/>
          <c:tx>
            <c:strRef>
              <c:f>γπ!$F$61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γπ!$B$62:$B$67</c:f>
              <c:strCache/>
            </c:strRef>
          </c:cat>
          <c:val>
            <c:numRef>
              <c:f>γπ!$F$62:$F$67</c:f>
              <c:numCache/>
            </c:numRef>
          </c:val>
        </c:ser>
        <c:ser>
          <c:idx val="4"/>
          <c:order val="4"/>
          <c:tx>
            <c:strRef>
              <c:f>γπ!$G$61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γπ!$B$62:$B$67</c:f>
              <c:strCache/>
            </c:strRef>
          </c:cat>
          <c:val>
            <c:numRef>
              <c:f>γπ!$G$62:$G$67</c:f>
              <c:numCache/>
            </c:numRef>
          </c:val>
        </c:ser>
        <c:ser>
          <c:idx val="5"/>
          <c:order val="5"/>
          <c:tx>
            <c:strRef>
              <c:f>γπ!$H$61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γπ!$B$62:$B$67</c:f>
              <c:strCache/>
            </c:strRef>
          </c:cat>
          <c:val>
            <c:numRef>
              <c:f>γπ!$H$62:$H$67</c:f>
              <c:numCache/>
            </c:numRef>
          </c:val>
        </c:ser>
        <c:ser>
          <c:idx val="6"/>
          <c:order val="6"/>
          <c:tx>
            <c:strRef>
              <c:f>γπ!$I$61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γπ!$B$62:$B$67</c:f>
              <c:strCache/>
            </c:strRef>
          </c:cat>
          <c:val>
            <c:numRef>
              <c:f>γπ!$I$62:$I$67</c:f>
              <c:numCache/>
            </c:numRef>
          </c:val>
        </c:ser>
        <c:axId val="29625484"/>
        <c:axId val="65302765"/>
      </c:bar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54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Greek"/>
                <a:ea typeface="Arial Greek"/>
                <a:cs typeface="Arial Greek"/>
              </a:rPr>
              <a:t>βιολογια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γπ!$C$81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γπ!$B$82:$B$87</c:f>
              <c:strCache/>
            </c:strRef>
          </c:cat>
          <c:val>
            <c:numRef>
              <c:f>γπ!$C$82:$C$87</c:f>
              <c:numCache/>
            </c:numRef>
          </c:val>
        </c:ser>
        <c:ser>
          <c:idx val="1"/>
          <c:order val="1"/>
          <c:tx>
            <c:strRef>
              <c:f>γπ!$D$81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γπ!$B$82:$B$87</c:f>
              <c:strCache/>
            </c:strRef>
          </c:cat>
          <c:val>
            <c:numRef>
              <c:f>γπ!$D$82:$D$87</c:f>
              <c:numCache/>
            </c:numRef>
          </c:val>
        </c:ser>
        <c:ser>
          <c:idx val="2"/>
          <c:order val="2"/>
          <c:tx>
            <c:strRef>
              <c:f>γπ!$E$81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γπ!$B$82:$B$87</c:f>
              <c:strCache/>
            </c:strRef>
          </c:cat>
          <c:val>
            <c:numRef>
              <c:f>γπ!$E$82:$E$87</c:f>
              <c:numCache/>
            </c:numRef>
          </c:val>
        </c:ser>
        <c:ser>
          <c:idx val="3"/>
          <c:order val="3"/>
          <c:tx>
            <c:strRef>
              <c:f>γπ!$F$81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γπ!$B$82:$B$87</c:f>
              <c:strCache/>
            </c:strRef>
          </c:cat>
          <c:val>
            <c:numRef>
              <c:f>γπ!$F$82:$F$87</c:f>
              <c:numCache/>
            </c:numRef>
          </c:val>
        </c:ser>
        <c:ser>
          <c:idx val="4"/>
          <c:order val="4"/>
          <c:tx>
            <c:strRef>
              <c:f>γπ!$G$81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γπ!$B$82:$B$87</c:f>
              <c:strCache/>
            </c:strRef>
          </c:cat>
          <c:val>
            <c:numRef>
              <c:f>γπ!$G$82:$G$87</c:f>
              <c:numCache/>
            </c:numRef>
          </c:val>
        </c:ser>
        <c:ser>
          <c:idx val="5"/>
          <c:order val="5"/>
          <c:tx>
            <c:strRef>
              <c:f>γπ!$H$81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γπ!$B$82:$B$87</c:f>
              <c:strCache/>
            </c:strRef>
          </c:cat>
          <c:val>
            <c:numRef>
              <c:f>γπ!$H$82:$H$87</c:f>
              <c:numCache/>
            </c:numRef>
          </c:val>
        </c:ser>
        <c:ser>
          <c:idx val="6"/>
          <c:order val="6"/>
          <c:tx>
            <c:strRef>
              <c:f>γπ!$I$81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γπ!$B$82:$B$87</c:f>
              <c:strCache/>
            </c:strRef>
          </c:cat>
          <c:val>
            <c:numRef>
              <c:f>γπ!$I$82:$I$87</c:f>
              <c:numCache/>
            </c:numRef>
          </c:val>
        </c:ser>
        <c:axId val="50853974"/>
        <c:axId val="55032583"/>
      </c:bar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2583"/>
        <c:crosses val="autoZero"/>
        <c:auto val="1"/>
        <c:lblOffset val="100"/>
        <c:noMultiLvlLbl val="0"/>
      </c:catAx>
      <c:valAx>
        <c:axId val="5503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53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Greek"/>
                <a:ea typeface="Arial Greek"/>
                <a:cs typeface="Arial Greek"/>
              </a:rPr>
              <a:t>αρχες οικονομικης θεωριας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γπ!$C$101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γπ!$B$102:$B$107</c:f>
              <c:strCache/>
            </c:strRef>
          </c:cat>
          <c:val>
            <c:numRef>
              <c:f>γπ!$C$102:$C$107</c:f>
              <c:numCache/>
            </c:numRef>
          </c:val>
        </c:ser>
        <c:ser>
          <c:idx val="1"/>
          <c:order val="1"/>
          <c:tx>
            <c:strRef>
              <c:f>γπ!$D$101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γπ!$B$102:$B$107</c:f>
              <c:strCache/>
            </c:strRef>
          </c:cat>
          <c:val>
            <c:numRef>
              <c:f>γπ!$D$102:$D$107</c:f>
              <c:numCache/>
            </c:numRef>
          </c:val>
        </c:ser>
        <c:ser>
          <c:idx val="2"/>
          <c:order val="2"/>
          <c:tx>
            <c:strRef>
              <c:f>γπ!$E$101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γπ!$B$102:$B$107</c:f>
              <c:strCache/>
            </c:strRef>
          </c:cat>
          <c:val>
            <c:numRef>
              <c:f>γπ!$E$102:$E$107</c:f>
              <c:numCache/>
            </c:numRef>
          </c:val>
        </c:ser>
        <c:ser>
          <c:idx val="3"/>
          <c:order val="3"/>
          <c:tx>
            <c:strRef>
              <c:f>γπ!$F$101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γπ!$B$102:$B$107</c:f>
              <c:strCache/>
            </c:strRef>
          </c:cat>
          <c:val>
            <c:numRef>
              <c:f>γπ!$F$102:$F$107</c:f>
              <c:numCache/>
            </c:numRef>
          </c:val>
        </c:ser>
        <c:ser>
          <c:idx val="4"/>
          <c:order val="4"/>
          <c:tx>
            <c:strRef>
              <c:f>γπ!$G$101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γπ!$B$102:$B$107</c:f>
              <c:strCache/>
            </c:strRef>
          </c:cat>
          <c:val>
            <c:numRef>
              <c:f>γπ!$G$102:$G$107</c:f>
              <c:numCache/>
            </c:numRef>
          </c:val>
        </c:ser>
        <c:ser>
          <c:idx val="5"/>
          <c:order val="5"/>
          <c:tx>
            <c:strRef>
              <c:f>γπ!$H$101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γπ!$B$102:$B$107</c:f>
              <c:strCache/>
            </c:strRef>
          </c:cat>
          <c:val>
            <c:numRef>
              <c:f>γπ!$H$102:$H$107</c:f>
              <c:numCache/>
            </c:numRef>
          </c:val>
        </c:ser>
        <c:ser>
          <c:idx val="6"/>
          <c:order val="6"/>
          <c:tx>
            <c:strRef>
              <c:f>γπ!$I$101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γπ!$B$102:$B$107</c:f>
              <c:strCache/>
            </c:strRef>
          </c:cat>
          <c:val>
            <c:numRef>
              <c:f>γπ!$I$102:$I$107</c:f>
              <c:numCache/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Greek"/>
                    <a:ea typeface="Arial Greek"/>
                    <a:cs typeface="Arial Greek"/>
                  </a:rPr>
                  <a:t>ποσοστό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312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Greek"/>
                <a:ea typeface="Arial Greek"/>
                <a:cs typeface="Arial Greek"/>
              </a:rPr>
              <a:t>ΑΡΙΘΜΟΣ ΜΑΘΗΤΩΝ ΑΝΑ ΜΑΘΗΜΑ Γ.Π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1805"/>
          <c:w val="0.8485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(Φύλλο1!$B$8:$B$11,Φύλλο1!$B$28)</c:f>
              <c:strCache>
                <c:ptCount val="5"/>
                <c:pt idx="0">
                  <c:v>ΙΣΤΟΡΙΑ</c:v>
                </c:pt>
                <c:pt idx="1">
                  <c:v>ΜΑΘΗΜΑΤΙΚΑ &amp; ΣΤ. ΣΤΑΤΙΣΤΙΚΗΣ</c:v>
                </c:pt>
                <c:pt idx="2">
                  <c:v>ΦΥΣΙΚΗ</c:v>
                </c:pt>
                <c:pt idx="3">
                  <c:v>ΒΙΟΛΟΓΙΑ</c:v>
                </c:pt>
                <c:pt idx="4">
                  <c:v>ΑΡΧΕΣ ΟΙΚΟΝΟΜΙΚΗΣ ΘΕΩΡΙΑΣ</c:v>
                </c:pt>
              </c:strCache>
            </c:strRef>
          </c:cat>
          <c:val>
            <c:numRef>
              <c:f>(Φύλλο1!$AT$8:$AT$11,Φύλλο1!$AT$28)</c:f>
              <c:numCache>
                <c:ptCount val="5"/>
                <c:pt idx="0">
                  <c:v>2182</c:v>
                </c:pt>
                <c:pt idx="1">
                  <c:v>46395</c:v>
                </c:pt>
                <c:pt idx="2">
                  <c:v>1196</c:v>
                </c:pt>
                <c:pt idx="3">
                  <c:v>43990</c:v>
                </c:pt>
                <c:pt idx="4">
                  <c:v>30756</c:v>
                </c:pt>
              </c:numCache>
            </c:numRef>
          </c:val>
          <c:shape val="box"/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(Φύλλο1!$B$8:$B$11,Φύλλο1!$B$28)</c:f>
              <c:strCache>
                <c:ptCount val="5"/>
                <c:pt idx="0">
                  <c:v>ΙΣΤΟΡΙΑ</c:v>
                </c:pt>
                <c:pt idx="1">
                  <c:v>ΜΑΘΗΜΑΤΙΚΑ &amp; ΣΤ. ΣΤΑΤΙΣΤΙΚΗΣ</c:v>
                </c:pt>
                <c:pt idx="2">
                  <c:v>ΦΥΣΙΚΗ</c:v>
                </c:pt>
                <c:pt idx="3">
                  <c:v>ΒΙΟΛΟΓΙΑ</c:v>
                </c:pt>
                <c:pt idx="4">
                  <c:v>ΑΡΧΕΣ ΟΙΚΟΝΟΜΙΚΗΣ ΘΕΩΡΙΑΣ</c:v>
                </c:pt>
              </c:strCache>
            </c:strRef>
          </c:cat>
          <c:val>
            <c:numRef>
              <c:f>(Φύλλο1!$AU$8:$AU$11,Φύλλο1!$AU$28)</c:f>
              <c:numCache>
                <c:ptCount val="5"/>
                <c:pt idx="0">
                  <c:v>794</c:v>
                </c:pt>
                <c:pt idx="1">
                  <c:v>41976</c:v>
                </c:pt>
                <c:pt idx="2">
                  <c:v>818</c:v>
                </c:pt>
                <c:pt idx="3">
                  <c:v>46774</c:v>
                </c:pt>
                <c:pt idx="4">
                  <c:v>28574</c:v>
                </c:pt>
              </c:numCache>
            </c:numRef>
          </c:val>
          <c:shape val="box"/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(Φύλλο1!$B$8:$B$11,Φύλλο1!$B$28)</c:f>
              <c:strCache>
                <c:ptCount val="5"/>
                <c:pt idx="0">
                  <c:v>ΙΣΤΟΡΙΑ</c:v>
                </c:pt>
                <c:pt idx="1">
                  <c:v>ΜΑΘΗΜΑΤΙΚΑ &amp; ΣΤ. ΣΤΑΤΙΣΤΙΚΗΣ</c:v>
                </c:pt>
                <c:pt idx="2">
                  <c:v>ΦΥΣΙΚΗ</c:v>
                </c:pt>
                <c:pt idx="3">
                  <c:v>ΒΙΟΛΟΓΙΑ</c:v>
                </c:pt>
                <c:pt idx="4">
                  <c:v>ΑΡΧΕΣ ΟΙΚΟΝΟΜΙΚΗΣ ΘΕΩΡΙΑΣ</c:v>
                </c:pt>
              </c:strCache>
            </c:strRef>
          </c:cat>
          <c:val>
            <c:numRef>
              <c:f>(Φύλλο1!$AV$8:$AV$11,Φύλλο1!$AV$28)</c:f>
              <c:numCache>
                <c:ptCount val="5"/>
                <c:pt idx="0">
                  <c:v>670</c:v>
                </c:pt>
                <c:pt idx="1">
                  <c:v>38138</c:v>
                </c:pt>
                <c:pt idx="2">
                  <c:v>711</c:v>
                </c:pt>
                <c:pt idx="3">
                  <c:v>45633</c:v>
                </c:pt>
                <c:pt idx="4">
                  <c:v>24798</c:v>
                </c:pt>
              </c:numCache>
            </c:numRef>
          </c:val>
          <c:shape val="box"/>
        </c:ser>
        <c:shape val="box"/>
        <c:axId val="54761290"/>
        <c:axId val="23089563"/>
      </c:bar3D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89563"/>
        <c:crosses val="autoZero"/>
        <c:auto val="1"/>
        <c:lblOffset val="100"/>
        <c:noMultiLvlLbl val="0"/>
      </c:catAx>
      <c:valAx>
        <c:axId val="2308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12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"/>
          <c:y val="0.462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κλιμακωση εκθεση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Φύλλο1!$BP$7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Φύλλο1!$BQ$6:$BV$6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Φύλλο1!$BQ$7:$BV$7</c:f>
              <c:numCache>
                <c:ptCount val="6"/>
                <c:pt idx="0">
                  <c:v>929.4318</c:v>
                </c:pt>
                <c:pt idx="1">
                  <c:v>15096.7344</c:v>
                </c:pt>
                <c:pt idx="2">
                  <c:v>30962.2836</c:v>
                </c:pt>
                <c:pt idx="3">
                  <c:v>18973.5522</c:v>
                </c:pt>
                <c:pt idx="4">
                  <c:v>23639.487599999997</c:v>
                </c:pt>
                <c:pt idx="5">
                  <c:v>3689.5626</c:v>
                </c:pt>
              </c:numCache>
            </c:numRef>
          </c:val>
        </c:ser>
        <c:ser>
          <c:idx val="1"/>
          <c:order val="1"/>
          <c:tx>
            <c:strRef>
              <c:f>Φύλλο1!$BP$8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Φύλλο1!$BQ$6:$BV$6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Φύλλο1!$BQ$8:$BV$8</c:f>
              <c:numCache>
                <c:ptCount val="6"/>
                <c:pt idx="0">
                  <c:v>1466.2296000000001</c:v>
                </c:pt>
                <c:pt idx="1">
                  <c:v>18753.2576</c:v>
                </c:pt>
                <c:pt idx="2">
                  <c:v>30374.4848</c:v>
                </c:pt>
                <c:pt idx="3">
                  <c:v>16463.4052</c:v>
                </c:pt>
                <c:pt idx="4">
                  <c:v>19821.252</c:v>
                </c:pt>
                <c:pt idx="5">
                  <c:v>3602.2184</c:v>
                </c:pt>
              </c:numCache>
            </c:numRef>
          </c:val>
        </c:ser>
        <c:ser>
          <c:idx val="2"/>
          <c:order val="2"/>
          <c:tx>
            <c:strRef>
              <c:f>Φύλλο1!$BP$9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Φύλλο1!$BQ$6:$BV$6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Φύλλο1!$BQ$9:$BV$9</c:f>
              <c:numCache>
                <c:ptCount val="6"/>
                <c:pt idx="0">
                  <c:v>1374.1994</c:v>
                </c:pt>
                <c:pt idx="1">
                  <c:v>20408.1414</c:v>
                </c:pt>
                <c:pt idx="2">
                  <c:v>29353.2406</c:v>
                </c:pt>
                <c:pt idx="3">
                  <c:v>14928.4146</c:v>
                </c:pt>
                <c:pt idx="4">
                  <c:v>16439.1804</c:v>
                </c:pt>
                <c:pt idx="5">
                  <c:v>2825.2174</c:v>
                </c:pt>
              </c:numCache>
            </c:numRef>
          </c:val>
        </c:ser>
        <c:axId val="6479476"/>
        <c:axId val="58315285"/>
      </c:bar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4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Greek"/>
                <a:ea typeface="Arial Greek"/>
                <a:cs typeface="Arial Greek"/>
              </a:rPr>
              <a:t>ιστορια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Φύλλο1!$BP$24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Φύλλο1!$BQ$23:$BV$23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Φύλλο1!$BQ$24:$BV$24</c:f>
              <c:numCache>
                <c:ptCount val="6"/>
                <c:pt idx="0">
                  <c:v>292.6062</c:v>
                </c:pt>
                <c:pt idx="1">
                  <c:v>129.5808</c:v>
                </c:pt>
                <c:pt idx="2">
                  <c:v>346.06519999999995</c:v>
                </c:pt>
                <c:pt idx="3">
                  <c:v>180.4514</c:v>
                </c:pt>
                <c:pt idx="4">
                  <c:v>502.5146</c:v>
                </c:pt>
                <c:pt idx="5">
                  <c:v>503.6056</c:v>
                </c:pt>
              </c:numCache>
            </c:numRef>
          </c:val>
        </c:ser>
        <c:ser>
          <c:idx val="1"/>
          <c:order val="1"/>
          <c:tx>
            <c:strRef>
              <c:f>Φύλλο1!$BP$25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Φύλλο1!$BQ$23:$BV$23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Φύλλο1!$BQ$25:$BV$25</c:f>
              <c:numCache>
                <c:ptCount val="6"/>
                <c:pt idx="0">
                  <c:v>56.92979999999999</c:v>
                </c:pt>
                <c:pt idx="1">
                  <c:v>108.9368</c:v>
                </c:pt>
                <c:pt idx="2">
                  <c:v>100.99680000000001</c:v>
                </c:pt>
                <c:pt idx="3">
                  <c:v>95.99459999999999</c:v>
                </c:pt>
                <c:pt idx="4">
                  <c:v>199.92919999999998</c:v>
                </c:pt>
                <c:pt idx="5">
                  <c:v>230.97459999999998</c:v>
                </c:pt>
              </c:numCache>
            </c:numRef>
          </c:val>
        </c:ser>
        <c:ser>
          <c:idx val="2"/>
          <c:order val="2"/>
          <c:tx>
            <c:strRef>
              <c:f>Φύλλο1!$BP$26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Φύλλο1!$BQ$23:$BV$23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Φύλλο1!$BQ$26:$BV$26</c:f>
              <c:numCache>
                <c:ptCount val="6"/>
                <c:pt idx="0">
                  <c:v>31.958999999999996</c:v>
                </c:pt>
                <c:pt idx="1">
                  <c:v>62.98</c:v>
                </c:pt>
                <c:pt idx="2">
                  <c:v>94.939</c:v>
                </c:pt>
                <c:pt idx="3">
                  <c:v>62.98</c:v>
                </c:pt>
                <c:pt idx="4">
                  <c:v>202.94299999999998</c:v>
                </c:pt>
                <c:pt idx="5">
                  <c:v>213.998</c:v>
                </c:pt>
              </c:numCache>
            </c:numRef>
          </c:val>
        </c:ser>
        <c:axId val="55075518"/>
        <c:axId val="25917615"/>
      </c:bar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755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Greek"/>
                <a:ea typeface="Arial Greek"/>
                <a:cs typeface="Arial Greek"/>
              </a:rPr>
              <a:t>κλιμακωση εκθεση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Φύλλο1!$BP$7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Φύλλο1!$BQ$6:$BV$6</c:f>
              <c:strCache/>
            </c:strRef>
          </c:cat>
          <c:val>
            <c:numRef>
              <c:f>Φύλλο1!$BQ$7:$BV$7</c:f>
              <c:numCache/>
            </c:numRef>
          </c:val>
        </c:ser>
        <c:ser>
          <c:idx val="1"/>
          <c:order val="1"/>
          <c:tx>
            <c:strRef>
              <c:f>Φύλλο1!$BP$8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Φύλλο1!$BQ$6:$BV$6</c:f>
              <c:strCache/>
            </c:strRef>
          </c:cat>
          <c:val>
            <c:numRef>
              <c:f>Φύλλο1!$BQ$8:$BV$8</c:f>
              <c:numCache/>
            </c:numRef>
          </c:val>
        </c:ser>
        <c:ser>
          <c:idx val="2"/>
          <c:order val="2"/>
          <c:tx>
            <c:strRef>
              <c:f>Φύλλο1!$BP$9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Φύλλο1!$BQ$6:$BV$6</c:f>
              <c:strCache/>
            </c:strRef>
          </c:cat>
          <c:val>
            <c:numRef>
              <c:f>Φύλλο1!$BQ$9:$BV$9</c:f>
              <c:numCache/>
            </c:numRef>
          </c:val>
        </c:ser>
        <c:axId val="4489940"/>
        <c:axId val="40409461"/>
      </c:bar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09461"/>
        <c:crosses val="autoZero"/>
        <c:auto val="1"/>
        <c:lblOffset val="100"/>
        <c:noMultiLvlLbl val="0"/>
      </c:catAx>
      <c:valAx>
        <c:axId val="4040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99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μαθηματικα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Φύλλο1!$BQ$46:$BV$46</c:f>
              <c:numCache>
                <c:ptCount val="6"/>
                <c:pt idx="0">
                  <c:v>15718.626</c:v>
                </c:pt>
                <c:pt idx="1">
                  <c:v>7190.4888</c:v>
                </c:pt>
                <c:pt idx="2">
                  <c:v>5715.8640000000005</c:v>
                </c:pt>
                <c:pt idx="3">
                  <c:v>3396.114</c:v>
                </c:pt>
                <c:pt idx="4">
                  <c:v>5971.036499999999</c:v>
                </c:pt>
                <c:pt idx="5">
                  <c:v>7631.9775</c:v>
                </c:pt>
              </c:numCache>
            </c:numRef>
          </c:val>
        </c:ser>
        <c:ser>
          <c:idx val="1"/>
          <c:order val="1"/>
          <c:tx>
            <c:strRef>
              <c:f>Φύλλο1!$BP$47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Φύλλο1!$BQ$47:$BV$47</c:f>
              <c:numCache>
                <c:ptCount val="6"/>
                <c:pt idx="0">
                  <c:v>11631.5496</c:v>
                </c:pt>
                <c:pt idx="1">
                  <c:v>9146.570399999999</c:v>
                </c:pt>
                <c:pt idx="2">
                  <c:v>6779.123999999999</c:v>
                </c:pt>
                <c:pt idx="3">
                  <c:v>2900.5416000000005</c:v>
                </c:pt>
                <c:pt idx="4">
                  <c:v>5515.6464000000005</c:v>
                </c:pt>
                <c:pt idx="5">
                  <c:v>5989.9752</c:v>
                </c:pt>
              </c:numCache>
            </c:numRef>
          </c:val>
        </c:ser>
        <c:ser>
          <c:idx val="2"/>
          <c:order val="2"/>
          <c:tx>
            <c:strRef>
              <c:f>Φύλλο1!$BP$48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Φύλλο1!$BQ$48:$BV$48</c:f>
              <c:numCache>
                <c:ptCount val="6"/>
                <c:pt idx="0">
                  <c:v>15106.4618</c:v>
                </c:pt>
                <c:pt idx="1">
                  <c:v>6574.9912</c:v>
                </c:pt>
                <c:pt idx="2">
                  <c:v>4233.318</c:v>
                </c:pt>
                <c:pt idx="3">
                  <c:v>2162.4246</c:v>
                </c:pt>
                <c:pt idx="4">
                  <c:v>4389.6838</c:v>
                </c:pt>
                <c:pt idx="5">
                  <c:v>5655.865400000001</c:v>
                </c:pt>
              </c:numCache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  <c:max val="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319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φυσική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Φύλλο1!$BQ$55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Φύλλο1!$BR$54:$BW$54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Φύλλο1!$BR$55:$BW$55</c:f>
              <c:numCache>
                <c:ptCount val="6"/>
                <c:pt idx="0">
                  <c:v>446.94519999999994</c:v>
                </c:pt>
                <c:pt idx="1">
                  <c:v>187.32199999999997</c:v>
                </c:pt>
                <c:pt idx="2">
                  <c:v>135.9852</c:v>
                </c:pt>
                <c:pt idx="3">
                  <c:v>67.9328</c:v>
                </c:pt>
                <c:pt idx="4">
                  <c:v>141.96519999999998</c:v>
                </c:pt>
                <c:pt idx="5">
                  <c:v>128.9288</c:v>
                </c:pt>
              </c:numCache>
            </c:numRef>
          </c:val>
        </c:ser>
        <c:ser>
          <c:idx val="1"/>
          <c:order val="1"/>
          <c:tx>
            <c:strRef>
              <c:f>Φύλλο1!$BQ$56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Φύλλο1!$BR$54:$BW$54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Φύλλο1!$BR$56:$BW$56</c:f>
              <c:numCache>
                <c:ptCount val="6"/>
                <c:pt idx="0">
                  <c:v>394.9304</c:v>
                </c:pt>
                <c:pt idx="1">
                  <c:v>145.9312</c:v>
                </c:pt>
                <c:pt idx="2">
                  <c:v>69.93900000000001</c:v>
                </c:pt>
                <c:pt idx="3">
                  <c:v>27.9756</c:v>
                </c:pt>
                <c:pt idx="4">
                  <c:v>79.9186</c:v>
                </c:pt>
                <c:pt idx="5">
                  <c:v>98.978</c:v>
                </c:pt>
              </c:numCache>
            </c:numRef>
          </c:val>
        </c:ser>
        <c:ser>
          <c:idx val="2"/>
          <c:order val="2"/>
          <c:tx>
            <c:strRef>
              <c:f>Φύλλο1!$BQ$57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Φύλλο1!$BR$54:$BW$54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Φύλλο1!$BR$57:$BW$57</c:f>
              <c:numCache>
                <c:ptCount val="6"/>
                <c:pt idx="0">
                  <c:v>333.95669999999996</c:v>
                </c:pt>
                <c:pt idx="1">
                  <c:v>127.98</c:v>
                </c:pt>
                <c:pt idx="2">
                  <c:v>71.9532</c:v>
                </c:pt>
                <c:pt idx="3">
                  <c:v>30.9996</c:v>
                </c:pt>
                <c:pt idx="4">
                  <c:v>74.93939999999999</c:v>
                </c:pt>
                <c:pt idx="5">
                  <c:v>70.9578</c:v>
                </c:pt>
              </c:numCache>
            </c:numRef>
          </c:val>
        </c:ser>
        <c:axId val="36350642"/>
        <c:axId val="58720323"/>
      </c:bar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506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βιολογια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/>
            </c:strRef>
          </c:cat>
          <c:val>
            <c:numRef>
              <c:f>'αρ μαθ γπ'!$B$51:$G$51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/>
            </c:strRef>
          </c:cat>
          <c:val>
            <c:numRef>
              <c:f>'αρ μαθ γπ'!$B$52:$G$52</c:f>
              <c:numCache/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/>
            </c:strRef>
          </c:cat>
          <c:val>
            <c:numRef>
              <c:f>'αρ μαθ γπ'!$B$53:$G$53</c:f>
              <c:numCache/>
            </c:numRef>
          </c:val>
        </c:ser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  <c:max val="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208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οικονομια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/>
            </c:strRef>
          </c:cat>
          <c:val>
            <c:numRef>
              <c:f>'αρ μαθ γπ'!$B$46:$G$46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/>
            </c:strRef>
          </c:cat>
          <c:val>
            <c:numRef>
              <c:f>'αρ μαθ γπ'!$B$47:$G$47</c:f>
              <c:numCache/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/>
            </c:strRef>
          </c:cat>
          <c:val>
            <c:numRef>
              <c:f>'αρ μαθ γπ'!$B$48:$G$48</c:f>
              <c:numCache/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691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Greek"/>
                <a:ea typeface="Arial Greek"/>
                <a:cs typeface="Arial Greek"/>
              </a:rPr>
              <a:t>αρχαια θεωρητικης 2003-2009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θεωρητικη!$E$9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θεωρητικη!$B$10:$B$15</c:f>
              <c:strCache/>
            </c:strRef>
          </c:cat>
          <c:val>
            <c:numRef>
              <c:f>θεωρητικη!$E$10:$E$15</c:f>
              <c:numCache/>
            </c:numRef>
          </c:val>
        </c:ser>
        <c:ser>
          <c:idx val="1"/>
          <c:order val="1"/>
          <c:tx>
            <c:strRef>
              <c:f>θεωρητικη!$F$9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θεωρητικη!$B$10:$B$15</c:f>
              <c:strCache/>
            </c:strRef>
          </c:cat>
          <c:val>
            <c:numRef>
              <c:f>θεωρητικη!$F$10:$F$15</c:f>
              <c:numCache/>
            </c:numRef>
          </c:val>
        </c:ser>
        <c:ser>
          <c:idx val="2"/>
          <c:order val="2"/>
          <c:tx>
            <c:strRef>
              <c:f>θεωρητικη!$G$9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θεωρητικη!$B$10:$B$15</c:f>
              <c:strCache/>
            </c:strRef>
          </c:cat>
          <c:val>
            <c:numRef>
              <c:f>θεωρητικη!$G$10:$G$15</c:f>
              <c:numCache/>
            </c:numRef>
          </c:val>
        </c:ser>
        <c:ser>
          <c:idx val="3"/>
          <c:order val="3"/>
          <c:tx>
            <c:strRef>
              <c:f>θεωρητικη!$H$9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θεωρητικη!$B$10:$B$15</c:f>
              <c:strCache/>
            </c:strRef>
          </c:cat>
          <c:val>
            <c:numRef>
              <c:f>θεωρητικη!$H$10:$H$15</c:f>
              <c:numCache/>
            </c:numRef>
          </c:val>
        </c:ser>
        <c:ser>
          <c:idx val="4"/>
          <c:order val="4"/>
          <c:tx>
            <c:strRef>
              <c:f>θεωρητικη!$I$9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θεωρητικη!$B$10:$B$15</c:f>
              <c:strCache/>
            </c:strRef>
          </c:cat>
          <c:val>
            <c:numRef>
              <c:f>θεωρητικη!$I$10:$I$15</c:f>
              <c:numCache/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839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Greek"/>
                <a:ea typeface="Arial Greek"/>
                <a:cs typeface="Arial Greek"/>
              </a:rPr>
              <a:t>λατινικα θεωρητικης2003-2009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θεωρητικη!$E$28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θεωρητικη!$B$29:$B$34</c:f>
              <c:strCache/>
            </c:strRef>
          </c:cat>
          <c:val>
            <c:numRef>
              <c:f>θεωρητικη!$E$29:$E$34</c:f>
              <c:numCache/>
            </c:numRef>
          </c:val>
        </c:ser>
        <c:ser>
          <c:idx val="1"/>
          <c:order val="1"/>
          <c:tx>
            <c:strRef>
              <c:f>θεωρητικη!$F$28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θεωρητικη!$B$29:$B$34</c:f>
              <c:strCache/>
            </c:strRef>
          </c:cat>
          <c:val>
            <c:numRef>
              <c:f>θεωρητικη!$F$29:$F$34</c:f>
              <c:numCache/>
            </c:numRef>
          </c:val>
        </c:ser>
        <c:ser>
          <c:idx val="2"/>
          <c:order val="2"/>
          <c:tx>
            <c:strRef>
              <c:f>θεωρητικη!$G$28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θεωρητικη!$B$29:$B$34</c:f>
              <c:strCache/>
            </c:strRef>
          </c:cat>
          <c:val>
            <c:numRef>
              <c:f>θεωρητικη!$G$29:$G$34</c:f>
              <c:numCache/>
            </c:numRef>
          </c:val>
        </c:ser>
        <c:ser>
          <c:idx val="3"/>
          <c:order val="3"/>
          <c:tx>
            <c:strRef>
              <c:f>θεωρητικη!$H$28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θεωρητικη!$B$29:$B$34</c:f>
              <c:strCache/>
            </c:strRef>
          </c:cat>
          <c:val>
            <c:numRef>
              <c:f>θεωρητικη!$H$29:$H$34</c:f>
              <c:numCache/>
            </c:numRef>
          </c:val>
        </c:ser>
        <c:ser>
          <c:idx val="4"/>
          <c:order val="4"/>
          <c:tx>
            <c:strRef>
              <c:f>θεωρητικη!$I$28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θεωρητικη!$B$29:$B$34</c:f>
              <c:strCache/>
            </c:strRef>
          </c:cat>
          <c:val>
            <c:numRef>
              <c:f>θεωρητικη!$I$29:$I$34</c:f>
              <c:numCache/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27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Greek"/>
                <a:ea typeface="Arial Greek"/>
                <a:cs typeface="Arial Greek"/>
              </a:rPr>
              <a:t>νεοελληνικη λογοτεχνια 2003-2009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θεωρητικη!$E$49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θεωρητικη!$B$50:$B$55</c:f>
              <c:strCache/>
            </c:strRef>
          </c:cat>
          <c:val>
            <c:numRef>
              <c:f>θεωρητικη!$E$50:$E$55</c:f>
              <c:numCache/>
            </c:numRef>
          </c:val>
        </c:ser>
        <c:ser>
          <c:idx val="1"/>
          <c:order val="1"/>
          <c:tx>
            <c:strRef>
              <c:f>θεωρητικη!$F$49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θεωρητικη!$B$50:$B$55</c:f>
              <c:strCache/>
            </c:strRef>
          </c:cat>
          <c:val>
            <c:numRef>
              <c:f>θεωρητικη!$F$50:$F$55</c:f>
              <c:numCache/>
            </c:numRef>
          </c:val>
        </c:ser>
        <c:ser>
          <c:idx val="2"/>
          <c:order val="2"/>
          <c:tx>
            <c:strRef>
              <c:f>θεωρητικη!$G$49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θεωρητικη!$B$50:$B$55</c:f>
              <c:strCache/>
            </c:strRef>
          </c:cat>
          <c:val>
            <c:numRef>
              <c:f>θεωρητικη!$G$50:$G$55</c:f>
              <c:numCache/>
            </c:numRef>
          </c:val>
        </c:ser>
        <c:ser>
          <c:idx val="3"/>
          <c:order val="3"/>
          <c:tx>
            <c:strRef>
              <c:f>θεωρητικη!$H$49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θεωρητικη!$B$50:$B$55</c:f>
              <c:strCache/>
            </c:strRef>
          </c:cat>
          <c:val>
            <c:numRef>
              <c:f>θεωρητικη!$H$50:$H$55</c:f>
              <c:numCache/>
            </c:numRef>
          </c:val>
        </c:ser>
        <c:ser>
          <c:idx val="4"/>
          <c:order val="4"/>
          <c:tx>
            <c:strRef>
              <c:f>θεωρητικη!$I$49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θεωρητικη!$B$50:$B$55</c:f>
              <c:strCache/>
            </c:strRef>
          </c:cat>
          <c:val>
            <c:numRef>
              <c:f>θεωρητικη!$I$50:$I$55</c:f>
              <c:numCache/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13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Greek"/>
                <a:ea typeface="Arial Greek"/>
                <a:cs typeface="Arial Greek"/>
              </a:rPr>
              <a:t>ιστορια θεωρητικης2003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θεωρητικη!$E$66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θεωρητικη!$B$67:$B$72</c:f>
              <c:strCache/>
            </c:strRef>
          </c:cat>
          <c:val>
            <c:numRef>
              <c:f>θεωρητικη!$E$67:$E$72</c:f>
              <c:numCache/>
            </c:numRef>
          </c:val>
        </c:ser>
        <c:ser>
          <c:idx val="1"/>
          <c:order val="1"/>
          <c:tx>
            <c:strRef>
              <c:f>θεωρητικη!$F$66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θεωρητικη!$B$67:$B$72</c:f>
              <c:strCache/>
            </c:strRef>
          </c:cat>
          <c:val>
            <c:numRef>
              <c:f>θεωρητικη!$F$67:$F$72</c:f>
              <c:numCache/>
            </c:numRef>
          </c:val>
        </c:ser>
        <c:ser>
          <c:idx val="2"/>
          <c:order val="2"/>
          <c:tx>
            <c:strRef>
              <c:f>θεωρητικη!$G$66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θεωρητικη!$B$67:$B$72</c:f>
              <c:strCache/>
            </c:strRef>
          </c:cat>
          <c:val>
            <c:numRef>
              <c:f>θεωρητικη!$G$67:$G$72</c:f>
              <c:numCache/>
            </c:numRef>
          </c:val>
        </c:ser>
        <c:ser>
          <c:idx val="3"/>
          <c:order val="3"/>
          <c:tx>
            <c:strRef>
              <c:f>θεωρητικη!$H$66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θεωρητικη!$B$67:$B$72</c:f>
              <c:strCache/>
            </c:strRef>
          </c:cat>
          <c:val>
            <c:numRef>
              <c:f>θεωρητικη!$H$67:$H$72</c:f>
              <c:numCache/>
            </c:numRef>
          </c:val>
        </c:ser>
        <c:ser>
          <c:idx val="4"/>
          <c:order val="4"/>
          <c:tx>
            <c:strRef>
              <c:f>θεωρητικη!$I$66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θεωρητικη!$B$67:$B$72</c:f>
              <c:strCache/>
            </c:strRef>
          </c:cat>
          <c:val>
            <c:numRef>
              <c:f>θεωρητικη!$I$67:$I$72</c:f>
              <c:numCache/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144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Greek"/>
                <a:ea typeface="Arial Greek"/>
                <a:cs typeface="Arial Greek"/>
              </a:rPr>
              <a:t>αρχαια θεωρητικης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θεωρητικη!$U$2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θεωρητικη!$V$1:$AA$1</c:f>
              <c:strCache/>
            </c:strRef>
          </c:cat>
          <c:val>
            <c:numRef>
              <c:f>θεωρητικη!$V$2:$AA$2</c:f>
              <c:numCache/>
            </c:numRef>
          </c:val>
        </c:ser>
        <c:ser>
          <c:idx val="1"/>
          <c:order val="1"/>
          <c:tx>
            <c:strRef>
              <c:f>θεωρητικη!$U$3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θεωρητικη!$V$1:$AA$1</c:f>
              <c:strCache/>
            </c:strRef>
          </c:cat>
          <c:val>
            <c:numRef>
              <c:f>θεωρητικη!$V$3:$AA$3</c:f>
              <c:numCache/>
            </c:numRef>
          </c:val>
        </c:ser>
        <c:ser>
          <c:idx val="2"/>
          <c:order val="2"/>
          <c:tx>
            <c:strRef>
              <c:f>θεωρητικη!$U$4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θεωρητικη!$V$1:$AA$1</c:f>
              <c:strCache/>
            </c:strRef>
          </c:cat>
          <c:val>
            <c:numRef>
              <c:f>θεωρητικη!$V$4:$AA$4</c:f>
              <c:numCache/>
            </c:numRef>
          </c:val>
        </c:ser>
        <c:axId val="59230712"/>
        <c:axId val="63314361"/>
      </c:bar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307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λατινικα θεωρητικης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7"/>
          <c:w val="0.8057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θεωρητικη!$U$6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θεωρητικη!$V$5:$AA$5</c:f>
              <c:strCache/>
            </c:strRef>
          </c:cat>
          <c:val>
            <c:numRef>
              <c:f>θεωρητικη!$V$6:$AA$6</c:f>
              <c:numCache/>
            </c:numRef>
          </c:val>
        </c:ser>
        <c:ser>
          <c:idx val="1"/>
          <c:order val="1"/>
          <c:tx>
            <c:strRef>
              <c:f>θεωρητικη!$U$7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θεωρητικη!$V$5:$AA$5</c:f>
              <c:strCache/>
            </c:strRef>
          </c:cat>
          <c:val>
            <c:numRef>
              <c:f>θεωρητικη!$V$7:$AA$7</c:f>
              <c:numCache/>
            </c:numRef>
          </c:val>
        </c:ser>
        <c:ser>
          <c:idx val="2"/>
          <c:order val="2"/>
          <c:tx>
            <c:strRef>
              <c:f>θεωρητικη!$U$8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θεωρητικη!$V$5:$AA$5</c:f>
              <c:strCache/>
            </c:strRef>
          </c:cat>
          <c:val>
            <c:numRef>
              <c:f>θεωρητικη!$V$8:$AA$8</c:f>
              <c:numCache/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αριθμος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583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Greek"/>
                <a:ea typeface="Arial Greek"/>
                <a:cs typeface="Arial Greek"/>
              </a:rPr>
              <a:t>ιστορια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Φύλλο1!$BP$24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Φύλλο1!$BQ$23:$BV$23</c:f>
              <c:strCache/>
            </c:strRef>
          </c:cat>
          <c:val>
            <c:numRef>
              <c:f>Φύλλο1!$BQ$24:$BV$24</c:f>
              <c:numCache/>
            </c:numRef>
          </c:val>
        </c:ser>
        <c:ser>
          <c:idx val="1"/>
          <c:order val="1"/>
          <c:tx>
            <c:strRef>
              <c:f>Φύλλο1!$BP$25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Φύλλο1!$BQ$23:$BV$23</c:f>
              <c:strCache/>
            </c:strRef>
          </c:cat>
          <c:val>
            <c:numRef>
              <c:f>Φύλλο1!$BQ$25:$BV$25</c:f>
              <c:numCache/>
            </c:numRef>
          </c:val>
        </c:ser>
        <c:ser>
          <c:idx val="2"/>
          <c:order val="2"/>
          <c:tx>
            <c:strRef>
              <c:f>Φύλλο1!$BP$26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Φύλλο1!$BQ$23:$BV$23</c:f>
              <c:strCache/>
            </c:strRef>
          </c:cat>
          <c:val>
            <c:numRef>
              <c:f>Φύλλο1!$BQ$26:$BV$26</c:f>
              <c:numCache/>
            </c:numRef>
          </c:val>
        </c:ser>
        <c:axId val="28140830"/>
        <c:axId val="51940879"/>
      </c:bar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0879"/>
        <c:crosses val="autoZero"/>
        <c:auto val="1"/>
        <c:lblOffset val="100"/>
        <c:noMultiLvlLbl val="0"/>
      </c:catAx>
      <c:valAx>
        <c:axId val="51940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08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Greek"/>
                <a:ea typeface="Arial Greek"/>
                <a:cs typeface="Arial Greek"/>
              </a:rPr>
              <a:t>νεοελληνικη λογοτεχνία θεωρητικης</a:t>
            </a:r>
          </a:p>
        </c:rich>
      </c:tx>
      <c:layout>
        <c:manualLayout>
          <c:xMode val="factor"/>
          <c:yMode val="factor"/>
          <c:x val="-0.002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2625"/>
          <c:w val="0.811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θεωρητικη!$U$10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θεωρητικη!$V$9:$AA$9</c:f>
              <c:strCache/>
            </c:strRef>
          </c:cat>
          <c:val>
            <c:numRef>
              <c:f>θεωρητικη!$V$10:$AA$10</c:f>
              <c:numCache/>
            </c:numRef>
          </c:val>
        </c:ser>
        <c:ser>
          <c:idx val="1"/>
          <c:order val="1"/>
          <c:tx>
            <c:strRef>
              <c:f>θεωρητικη!$U$11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θεωρητικη!$V$9:$AA$9</c:f>
              <c:strCache/>
            </c:strRef>
          </c:cat>
          <c:val>
            <c:numRef>
              <c:f>θεωρητικη!$V$11:$AA$11</c:f>
              <c:numCache/>
            </c:numRef>
          </c:val>
        </c:ser>
        <c:ser>
          <c:idx val="2"/>
          <c:order val="2"/>
          <c:tx>
            <c:strRef>
              <c:f>θεωρητικη!$U$12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θεωρητικη!$V$9:$AA$9</c:f>
              <c:strCache/>
            </c:strRef>
          </c:cat>
          <c:val>
            <c:numRef>
              <c:f>θεωρητικη!$V$12:$AA$12</c:f>
              <c:numCache/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ιστορια θεωρητικής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θεωρητικη!$U$14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θεωρητικη!$V$13:$AA$13</c:f>
              <c:strCache/>
            </c:strRef>
          </c:cat>
          <c:val>
            <c:numRef>
              <c:f>θεωρητικη!$V$14:$AA$14</c:f>
              <c:numCache/>
            </c:numRef>
          </c:val>
        </c:ser>
        <c:ser>
          <c:idx val="1"/>
          <c:order val="1"/>
          <c:tx>
            <c:strRef>
              <c:f>θεωρητικη!$U$15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θεωρητικη!$V$13:$AA$13</c:f>
              <c:strCache/>
            </c:strRef>
          </c:cat>
          <c:val>
            <c:numRef>
              <c:f>θεωρητικη!$V$15:$AA$15</c:f>
              <c:numCache/>
            </c:numRef>
          </c:val>
        </c:ser>
        <c:ser>
          <c:idx val="2"/>
          <c:order val="2"/>
          <c:tx>
            <c:strRef>
              <c:f>θεωρητικη!$U$16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θεωρητικη!$V$13:$AA$13</c:f>
              <c:strCache/>
            </c:strRef>
          </c:cat>
          <c:val>
            <c:numRef>
              <c:f>θεωρητικη!$V$16:$AA$16</c:f>
              <c:numCache/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Greek"/>
                <a:ea typeface="Arial Greek"/>
                <a:cs typeface="Arial Greek"/>
              </a:rPr>
              <a:t>βιολογια θετικης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θετικη!$C$1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θετικη!$B$2:$B$7</c:f>
              <c:strCache/>
            </c:strRef>
          </c:cat>
          <c:val>
            <c:numRef>
              <c:f>θετικη!$C$2:$C$7</c:f>
              <c:numCache/>
            </c:numRef>
          </c:val>
        </c:ser>
        <c:ser>
          <c:idx val="1"/>
          <c:order val="1"/>
          <c:tx>
            <c:strRef>
              <c:f>θετικη!$D$1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θετικη!$B$2:$B$7</c:f>
              <c:strCache/>
            </c:strRef>
          </c:cat>
          <c:val>
            <c:numRef>
              <c:f>θετικη!$D$2:$D$7</c:f>
              <c:numCache/>
            </c:numRef>
          </c:val>
        </c:ser>
        <c:ser>
          <c:idx val="2"/>
          <c:order val="2"/>
          <c:tx>
            <c:strRef>
              <c:f>θετικη!$E$1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θετικη!$B$2:$B$7</c:f>
              <c:strCache/>
            </c:strRef>
          </c:cat>
          <c:val>
            <c:numRef>
              <c:f>θετικη!$E$2:$E$7</c:f>
              <c:numCache/>
            </c:numRef>
          </c:val>
        </c:ser>
        <c:ser>
          <c:idx val="3"/>
          <c:order val="3"/>
          <c:tx>
            <c:strRef>
              <c:f>θετικη!$F$1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θετικη!$B$2:$B$7</c:f>
              <c:strCache/>
            </c:strRef>
          </c:cat>
          <c:val>
            <c:numRef>
              <c:f>θετικη!$F$2:$F$7</c:f>
              <c:numCache/>
            </c:numRef>
          </c:val>
        </c:ser>
        <c:ser>
          <c:idx val="4"/>
          <c:order val="4"/>
          <c:tx>
            <c:strRef>
              <c:f>θετικη!$G$1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θετικη!$B$2:$B$7</c:f>
              <c:strCache/>
            </c:strRef>
          </c:cat>
          <c:val>
            <c:numRef>
              <c:f>θετικη!$G$2:$G$7</c:f>
              <c:numCache/>
            </c:numRef>
          </c:val>
        </c:ser>
        <c:ser>
          <c:idx val="5"/>
          <c:order val="5"/>
          <c:tx>
            <c:strRef>
              <c:f>θετικη!$H$1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θετικη!$B$2:$B$7</c:f>
              <c:strCache/>
            </c:strRef>
          </c:cat>
          <c:val>
            <c:numRef>
              <c:f>θετικη!$H$2:$H$7</c:f>
              <c:numCache/>
            </c:numRef>
          </c:val>
        </c:ser>
        <c:ser>
          <c:idx val="6"/>
          <c:order val="6"/>
          <c:tx>
            <c:strRef>
              <c:f>θετικη!$I$1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θετικη!$B$2:$B$7</c:f>
              <c:strCache/>
            </c:strRef>
          </c:cat>
          <c:val>
            <c:numRef>
              <c:f>θετικη!$I$2:$I$7</c:f>
              <c:numCache/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7635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χημεια θετικης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θετικη!$C$21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θετικη!$B$22:$B$27</c:f>
              <c:strCache/>
            </c:strRef>
          </c:cat>
          <c:val>
            <c:numRef>
              <c:f>θετικη!$C$22:$C$27</c:f>
              <c:numCache/>
            </c:numRef>
          </c:val>
        </c:ser>
        <c:ser>
          <c:idx val="1"/>
          <c:order val="1"/>
          <c:tx>
            <c:strRef>
              <c:f>θετικη!$D$21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θετικη!$B$22:$B$27</c:f>
              <c:strCache/>
            </c:strRef>
          </c:cat>
          <c:val>
            <c:numRef>
              <c:f>θετικη!$D$22:$D$27</c:f>
              <c:numCache/>
            </c:numRef>
          </c:val>
        </c:ser>
        <c:ser>
          <c:idx val="2"/>
          <c:order val="2"/>
          <c:tx>
            <c:strRef>
              <c:f>θετικη!$E$21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θετικη!$B$22:$B$27</c:f>
              <c:strCache/>
            </c:strRef>
          </c:cat>
          <c:val>
            <c:numRef>
              <c:f>θετικη!$E$22:$E$27</c:f>
              <c:numCache/>
            </c:numRef>
          </c:val>
        </c:ser>
        <c:ser>
          <c:idx val="3"/>
          <c:order val="3"/>
          <c:tx>
            <c:strRef>
              <c:f>θετικη!$F$21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θετικη!$B$22:$B$27</c:f>
              <c:strCache/>
            </c:strRef>
          </c:cat>
          <c:val>
            <c:numRef>
              <c:f>θετικη!$F$22:$F$27</c:f>
              <c:numCache/>
            </c:numRef>
          </c:val>
        </c:ser>
        <c:ser>
          <c:idx val="4"/>
          <c:order val="4"/>
          <c:tx>
            <c:strRef>
              <c:f>θετικη!$G$21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θετικη!$B$22:$B$27</c:f>
              <c:strCache/>
            </c:strRef>
          </c:cat>
          <c:val>
            <c:numRef>
              <c:f>θετικη!$G$22:$G$27</c:f>
              <c:numCache/>
            </c:numRef>
          </c:val>
        </c:ser>
        <c:ser>
          <c:idx val="5"/>
          <c:order val="5"/>
          <c:tx>
            <c:strRef>
              <c:f>θετικη!$H$21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θετικη!$B$22:$B$27</c:f>
              <c:strCache/>
            </c:strRef>
          </c:cat>
          <c:val>
            <c:numRef>
              <c:f>θετικη!$H$22:$H$27</c:f>
              <c:numCache/>
            </c:numRef>
          </c:val>
        </c:ser>
        <c:ser>
          <c:idx val="6"/>
          <c:order val="6"/>
          <c:tx>
            <c:strRef>
              <c:f>θετικη!$I$21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θετικη!$B$22:$B$27</c:f>
              <c:strCache/>
            </c:strRef>
          </c:cat>
          <c:val>
            <c:numRef>
              <c:f>θετικη!$I$22:$I$27</c:f>
              <c:numCache/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Greek"/>
                <a:ea typeface="Arial Greek"/>
                <a:cs typeface="Arial Greek"/>
              </a:rPr>
              <a:t>μαθηματικα θετικης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θετικη!$C$42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θετικη!$B$43:$B$48</c:f>
              <c:strCache/>
            </c:strRef>
          </c:cat>
          <c:val>
            <c:numRef>
              <c:f>θετικη!$C$43:$C$48</c:f>
              <c:numCache/>
            </c:numRef>
          </c:val>
        </c:ser>
        <c:ser>
          <c:idx val="1"/>
          <c:order val="1"/>
          <c:tx>
            <c:strRef>
              <c:f>θετικη!$D$42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θετικη!$B$43:$B$48</c:f>
              <c:strCache/>
            </c:strRef>
          </c:cat>
          <c:val>
            <c:numRef>
              <c:f>θετικη!$D$43:$D$48</c:f>
              <c:numCache/>
            </c:numRef>
          </c:val>
        </c:ser>
        <c:ser>
          <c:idx val="2"/>
          <c:order val="2"/>
          <c:tx>
            <c:strRef>
              <c:f>θετικη!$E$42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θετικη!$B$43:$B$48</c:f>
              <c:strCache/>
            </c:strRef>
          </c:cat>
          <c:val>
            <c:numRef>
              <c:f>θετικη!$E$43:$E$48</c:f>
              <c:numCache/>
            </c:numRef>
          </c:val>
        </c:ser>
        <c:ser>
          <c:idx val="3"/>
          <c:order val="3"/>
          <c:tx>
            <c:strRef>
              <c:f>θετικη!$F$42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θετικη!$B$43:$B$48</c:f>
              <c:strCache/>
            </c:strRef>
          </c:cat>
          <c:val>
            <c:numRef>
              <c:f>θετικη!$F$43:$F$48</c:f>
              <c:numCache/>
            </c:numRef>
          </c:val>
        </c:ser>
        <c:ser>
          <c:idx val="4"/>
          <c:order val="4"/>
          <c:tx>
            <c:strRef>
              <c:f>θετικη!$G$42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θετικη!$B$43:$B$48</c:f>
              <c:strCache/>
            </c:strRef>
          </c:cat>
          <c:val>
            <c:numRef>
              <c:f>θετικη!$G$43:$G$48</c:f>
              <c:numCache/>
            </c:numRef>
          </c:val>
        </c:ser>
        <c:ser>
          <c:idx val="5"/>
          <c:order val="5"/>
          <c:tx>
            <c:strRef>
              <c:f>θετικη!$H$42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θετικη!$B$43:$B$48</c:f>
              <c:strCache/>
            </c:strRef>
          </c:cat>
          <c:val>
            <c:numRef>
              <c:f>θετικη!$H$43:$H$48</c:f>
              <c:numCache/>
            </c:numRef>
          </c:val>
        </c:ser>
        <c:ser>
          <c:idx val="6"/>
          <c:order val="6"/>
          <c:tx>
            <c:strRef>
              <c:f>θετικη!$I$42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θετικη!$B$43:$B$48</c:f>
              <c:strCache/>
            </c:strRef>
          </c:cat>
          <c:val>
            <c:numRef>
              <c:f>θετικη!$I$43:$I$48</c:f>
              <c:numCache/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0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Greek"/>
                <a:ea typeface="Arial Greek"/>
                <a:cs typeface="Arial Greek"/>
              </a:rPr>
              <a:t>φυσική θετικης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θετικη!$C$64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θετικη!$B$65:$B$70</c:f>
              <c:strCache/>
            </c:strRef>
          </c:cat>
          <c:val>
            <c:numRef>
              <c:f>θετικη!$C$65:$C$70</c:f>
              <c:numCache/>
            </c:numRef>
          </c:val>
        </c:ser>
        <c:ser>
          <c:idx val="1"/>
          <c:order val="1"/>
          <c:tx>
            <c:strRef>
              <c:f>θετικη!$D$64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θετικη!$B$65:$B$70</c:f>
              <c:strCache/>
            </c:strRef>
          </c:cat>
          <c:val>
            <c:numRef>
              <c:f>θετικη!$D$65:$D$70</c:f>
              <c:numCache/>
            </c:numRef>
          </c:val>
        </c:ser>
        <c:ser>
          <c:idx val="2"/>
          <c:order val="2"/>
          <c:tx>
            <c:strRef>
              <c:f>θετικη!$E$64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θετικη!$B$65:$B$70</c:f>
              <c:strCache/>
            </c:strRef>
          </c:cat>
          <c:val>
            <c:numRef>
              <c:f>θετικη!$E$65:$E$70</c:f>
              <c:numCache/>
            </c:numRef>
          </c:val>
        </c:ser>
        <c:ser>
          <c:idx val="3"/>
          <c:order val="3"/>
          <c:tx>
            <c:strRef>
              <c:f>θετικη!$F$64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θετικη!$B$65:$B$70</c:f>
              <c:strCache/>
            </c:strRef>
          </c:cat>
          <c:val>
            <c:numRef>
              <c:f>θετικη!$F$65:$F$70</c:f>
              <c:numCache/>
            </c:numRef>
          </c:val>
        </c:ser>
        <c:ser>
          <c:idx val="4"/>
          <c:order val="4"/>
          <c:tx>
            <c:strRef>
              <c:f>θετικη!$G$64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θετικη!$B$65:$B$70</c:f>
              <c:strCache/>
            </c:strRef>
          </c:cat>
          <c:val>
            <c:numRef>
              <c:f>θετικη!$G$65:$G$70</c:f>
              <c:numCache/>
            </c:numRef>
          </c:val>
        </c:ser>
        <c:ser>
          <c:idx val="5"/>
          <c:order val="5"/>
          <c:tx>
            <c:strRef>
              <c:f>θετικη!$H$64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θετικη!$B$65:$B$70</c:f>
              <c:strCache/>
            </c:strRef>
          </c:cat>
          <c:val>
            <c:numRef>
              <c:f>θετικη!$H$65:$H$70</c:f>
              <c:numCache/>
            </c:numRef>
          </c:val>
        </c:ser>
        <c:ser>
          <c:idx val="6"/>
          <c:order val="6"/>
          <c:tx>
            <c:strRef>
              <c:f>θετικη!$I$64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θετικη!$B$65:$B$70</c:f>
              <c:strCache/>
            </c:strRef>
          </c:cat>
          <c:val>
            <c:numRef>
              <c:f>θετικη!$I$65:$I$70</c:f>
              <c:numCache/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9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αριθμος μαθητων βιολογια Θετικης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θετικη!$G$9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θετικη!$F$10:$F$15</c:f>
              <c:strCache/>
            </c:strRef>
          </c:cat>
          <c:val>
            <c:numRef>
              <c:f>θετικη!$G$10:$G$15</c:f>
              <c:numCache/>
            </c:numRef>
          </c:val>
        </c:ser>
        <c:ser>
          <c:idx val="1"/>
          <c:order val="1"/>
          <c:tx>
            <c:strRef>
              <c:f>θετικη!$H$9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θετικη!$F$10:$F$15</c:f>
              <c:strCache/>
            </c:strRef>
          </c:cat>
          <c:val>
            <c:numRef>
              <c:f>θετικη!$H$10:$H$15</c:f>
              <c:numCache/>
            </c:numRef>
          </c:val>
        </c:ser>
        <c:ser>
          <c:idx val="2"/>
          <c:order val="2"/>
          <c:tx>
            <c:strRef>
              <c:f>θετικη!$I$9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θετικη!$F$10:$F$15</c:f>
              <c:strCache/>
            </c:strRef>
          </c:cat>
          <c:val>
            <c:numRef>
              <c:f>θετικη!$I$10:$I$15</c:f>
              <c:numCache/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αριθμος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8728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Greek"/>
                <a:ea typeface="Arial Greek"/>
                <a:cs typeface="Arial Greek"/>
              </a:rPr>
              <a:t>επιδοση χημεια θετικης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θετικη!$G$29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θετικη!$F$30:$F$35</c:f>
              <c:strCache/>
            </c:strRef>
          </c:cat>
          <c:val>
            <c:numRef>
              <c:f>θετικη!$G$30:$G$35</c:f>
              <c:numCache/>
            </c:numRef>
          </c:val>
        </c:ser>
        <c:ser>
          <c:idx val="1"/>
          <c:order val="1"/>
          <c:tx>
            <c:strRef>
              <c:f>θετικη!$H$29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θετικη!$F$30:$F$35</c:f>
              <c:strCache/>
            </c:strRef>
          </c:cat>
          <c:val>
            <c:numRef>
              <c:f>θετικη!$H$30:$H$35</c:f>
              <c:numCache/>
            </c:numRef>
          </c:val>
        </c:ser>
        <c:ser>
          <c:idx val="2"/>
          <c:order val="2"/>
          <c:tx>
            <c:strRef>
              <c:f>θετικη!$I$29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θετικη!$F$30:$F$35</c:f>
              <c:strCache/>
            </c:strRef>
          </c:cat>
          <c:val>
            <c:numRef>
              <c:f>θετικη!$I$30:$I$35</c:f>
              <c:numCache/>
            </c:numRef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αριθμος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4466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Greek"/>
                <a:ea typeface="Arial Greek"/>
                <a:cs typeface="Arial Greek"/>
              </a:rPr>
              <a:t>επιδοση μαθηματικα θετικης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θετικη!$G$50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θετικη!$F$51:$F$56</c:f>
              <c:strCache/>
            </c:strRef>
          </c:cat>
          <c:val>
            <c:numRef>
              <c:f>θετικη!$G$51:$G$56</c:f>
              <c:numCache/>
            </c:numRef>
          </c:val>
        </c:ser>
        <c:ser>
          <c:idx val="1"/>
          <c:order val="1"/>
          <c:tx>
            <c:strRef>
              <c:f>θετικη!$H$50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θετικη!$F$51:$F$56</c:f>
              <c:strCache/>
            </c:strRef>
          </c:cat>
          <c:val>
            <c:numRef>
              <c:f>θετικη!$H$51:$H$56</c:f>
              <c:numCache/>
            </c:numRef>
          </c:val>
        </c:ser>
        <c:ser>
          <c:idx val="2"/>
          <c:order val="2"/>
          <c:tx>
            <c:strRef>
              <c:f>θετικη!$I$50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θετικη!$F$51:$F$56</c:f>
              <c:strCache/>
            </c:strRef>
          </c:cat>
          <c:val>
            <c:numRef>
              <c:f>θετικη!$I$51:$I$56</c:f>
              <c:numCache/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αριθμος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9916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Greek"/>
                <a:ea typeface="Arial Greek"/>
                <a:cs typeface="Arial Greek"/>
              </a:rPr>
              <a:t>επιδοση φυσικη θετικης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θετικη!$G$72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θετικη!$F$73:$F$78</c:f>
              <c:strCache/>
            </c:strRef>
          </c:cat>
          <c:val>
            <c:numRef>
              <c:f>θετικη!$G$73:$G$78</c:f>
              <c:numCache/>
            </c:numRef>
          </c:val>
        </c:ser>
        <c:ser>
          <c:idx val="1"/>
          <c:order val="1"/>
          <c:tx>
            <c:strRef>
              <c:f>θετικη!$H$72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θετικη!$F$73:$F$78</c:f>
              <c:strCache/>
            </c:strRef>
          </c:cat>
          <c:val>
            <c:numRef>
              <c:f>θετικη!$H$73:$H$78</c:f>
              <c:numCache/>
            </c:numRef>
          </c:val>
        </c:ser>
        <c:ser>
          <c:idx val="2"/>
          <c:order val="2"/>
          <c:tx>
            <c:strRef>
              <c:f>θετικη!$I$72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θετικη!$F$73:$F$78</c:f>
              <c:strCache/>
            </c:strRef>
          </c:cat>
          <c:val>
            <c:numRef>
              <c:f>θετικη!$I$73:$I$78</c:f>
              <c:numCache/>
            </c:numRef>
          </c:val>
        </c:ser>
        <c:axId val="42181830"/>
        <c:axId val="44092151"/>
      </c:bar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92151"/>
        <c:crosses val="autoZero"/>
        <c:auto val="1"/>
        <c:lblOffset val="100"/>
        <c:noMultiLvlLbl val="0"/>
      </c:catAx>
      <c:valAx>
        <c:axId val="4409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αριθμος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81830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μαθηματικα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/>
            </c:strRef>
          </c:cat>
          <c:val>
            <c:numRef>
              <c:f>Φύλλο1!$BQ$46:$BV$46</c:f>
              <c:numCache/>
            </c:numRef>
          </c:val>
        </c:ser>
        <c:ser>
          <c:idx val="1"/>
          <c:order val="1"/>
          <c:tx>
            <c:strRef>
              <c:f>Φύλλο1!$BP$47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/>
            </c:strRef>
          </c:cat>
          <c:val>
            <c:numRef>
              <c:f>Φύλλο1!$BQ$47:$BV$47</c:f>
              <c:numCache/>
            </c:numRef>
          </c:val>
        </c:ser>
        <c:ser>
          <c:idx val="2"/>
          <c:order val="2"/>
          <c:tx>
            <c:strRef>
              <c:f>Φύλλο1!$BP$48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/>
            </c:strRef>
          </c:cat>
          <c:val>
            <c:numRef>
              <c:f>Φύλλο1!$BQ$48:$BV$48</c:f>
              <c:numCache/>
            </c:numRef>
          </c:val>
        </c:ser>
        <c:axId val="64814728"/>
        <c:axId val="46461641"/>
      </c:bar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47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Greek"/>
                <a:ea typeface="Arial Greek"/>
                <a:cs typeface="Arial Greek"/>
              </a:rPr>
              <a:t>επιδοση στα 4 μαθηματα της θετικής πάνω απο 18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Φύλλο1!$B$16:$B$19</c:f>
              <c:strCache>
                <c:ptCount val="4"/>
                <c:pt idx="0">
                  <c:v>ΒΙΟΛΟΓΙΑ</c:v>
                </c:pt>
                <c:pt idx="1">
                  <c:v>ΜΑΘΗΜΑΤΙΚΑ</c:v>
                </c:pt>
                <c:pt idx="2">
                  <c:v>ΦΥΣΙΚΗ</c:v>
                </c:pt>
                <c:pt idx="3">
                  <c:v>ΧΗΜΕΙΑ</c:v>
                </c:pt>
              </c:strCache>
            </c:strRef>
          </c:cat>
          <c:val>
            <c:numRef>
              <c:f>Φύλλο1!$H$16:$H$19</c:f>
              <c:numCache>
                <c:ptCount val="4"/>
                <c:pt idx="0">
                  <c:v>40.31</c:v>
                </c:pt>
                <c:pt idx="1">
                  <c:v>13.11</c:v>
                </c:pt>
                <c:pt idx="2">
                  <c:v>28.48</c:v>
                </c:pt>
                <c:pt idx="3">
                  <c:v>30.96</c:v>
                </c:pt>
              </c:numCache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Φύλλο1!$B$16:$B$19</c:f>
              <c:strCache>
                <c:ptCount val="4"/>
                <c:pt idx="0">
                  <c:v>ΒΙΟΛΟΓΙΑ</c:v>
                </c:pt>
                <c:pt idx="1">
                  <c:v>ΜΑΘΗΜΑΤΙΚΑ</c:v>
                </c:pt>
                <c:pt idx="2">
                  <c:v>ΦΥΣΙΚΗ</c:v>
                </c:pt>
                <c:pt idx="3">
                  <c:v>ΧΗΜΕΙΑ</c:v>
                </c:pt>
              </c:strCache>
            </c:strRef>
          </c:cat>
          <c:val>
            <c:numRef>
              <c:f>Φύλλο1!$I$16:$I$19</c:f>
              <c:numCache>
                <c:ptCount val="4"/>
                <c:pt idx="0">
                  <c:v>32.16</c:v>
                </c:pt>
                <c:pt idx="1">
                  <c:v>9.37</c:v>
                </c:pt>
                <c:pt idx="2">
                  <c:v>42.01</c:v>
                </c:pt>
                <c:pt idx="3">
                  <c:v>50.6</c:v>
                </c:pt>
              </c:numCache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Φύλλο1!$B$16:$B$19</c:f>
              <c:strCache>
                <c:ptCount val="4"/>
                <c:pt idx="0">
                  <c:v>ΒΙΟΛΟΓΙΑ</c:v>
                </c:pt>
                <c:pt idx="1">
                  <c:v>ΜΑΘΗΜΑΤΙΚΑ</c:v>
                </c:pt>
                <c:pt idx="2">
                  <c:v>ΦΥΣΙΚΗ</c:v>
                </c:pt>
                <c:pt idx="3">
                  <c:v>ΧΗΜΕΙΑ</c:v>
                </c:pt>
              </c:strCache>
            </c:strRef>
          </c:cat>
          <c:val>
            <c:numRef>
              <c:f>Φύλλο1!$J$16:$J$19</c:f>
              <c:numCache>
                <c:ptCount val="4"/>
                <c:pt idx="0">
                  <c:v>32.52</c:v>
                </c:pt>
                <c:pt idx="1">
                  <c:v>26.5</c:v>
                </c:pt>
                <c:pt idx="2">
                  <c:v>31.57</c:v>
                </c:pt>
                <c:pt idx="3">
                  <c:v>45.33</c:v>
                </c:pt>
              </c:numCache>
            </c:numRef>
          </c:val>
        </c:ser>
        <c:axId val="61285040"/>
        <c:axId val="14694449"/>
      </c:bar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85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Greek"/>
                <a:ea typeface="Arial Greek"/>
                <a:cs typeface="Arial Greek"/>
              </a:rPr>
              <a:t>ΜΑΘΗΜΑΤΙΚΑ ΤΕΧΝΟΛΟΓΙΚΗΣ2</a:t>
            </a:r>
          </a:p>
        </c:rich>
      </c:tx>
      <c:layout>
        <c:manualLayout>
          <c:xMode val="factor"/>
          <c:yMode val="factor"/>
          <c:x val="0.00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1"/>
          <c:w val="0.824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τεχν!$C$1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τεχν!$B$2:$B$7</c:f>
              <c:strCache/>
            </c:strRef>
          </c:cat>
          <c:val>
            <c:numRef>
              <c:f>τεχν!$C$2:$C$7</c:f>
              <c:numCache/>
            </c:numRef>
          </c:val>
        </c:ser>
        <c:ser>
          <c:idx val="1"/>
          <c:order val="1"/>
          <c:tx>
            <c:strRef>
              <c:f>τεχν!$D$1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τεχν!$B$2:$B$7</c:f>
              <c:strCache/>
            </c:strRef>
          </c:cat>
          <c:val>
            <c:numRef>
              <c:f>τεχν!$D$2:$D$7</c:f>
              <c:numCache/>
            </c:numRef>
          </c:val>
        </c:ser>
        <c:ser>
          <c:idx val="2"/>
          <c:order val="2"/>
          <c:tx>
            <c:strRef>
              <c:f>τεχν!$E$1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τεχν!$B$2:$B$7</c:f>
              <c:strCache/>
            </c:strRef>
          </c:cat>
          <c:val>
            <c:numRef>
              <c:f>τεχν!$E$2:$E$7</c:f>
              <c:numCache/>
            </c:numRef>
          </c:val>
        </c:ser>
        <c:ser>
          <c:idx val="3"/>
          <c:order val="3"/>
          <c:tx>
            <c:strRef>
              <c:f>τεχν!$F$1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τεχν!$B$2:$B$7</c:f>
              <c:strCache/>
            </c:strRef>
          </c:cat>
          <c:val>
            <c:numRef>
              <c:f>τεχν!$F$2:$F$7</c:f>
              <c:numCache/>
            </c:numRef>
          </c:val>
        </c:ser>
        <c:ser>
          <c:idx val="4"/>
          <c:order val="4"/>
          <c:tx>
            <c:strRef>
              <c:f>τεχν!$G$1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τεχν!$B$2:$B$7</c:f>
              <c:strCache/>
            </c:strRef>
          </c:cat>
          <c:val>
            <c:numRef>
              <c:f>τεχν!$G$2:$G$7</c:f>
              <c:numCache/>
            </c:numRef>
          </c:val>
        </c:ser>
        <c:ser>
          <c:idx val="5"/>
          <c:order val="5"/>
          <c:tx>
            <c:strRef>
              <c:f>τεχν!$H$1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τεχν!$B$2:$B$7</c:f>
              <c:strCache/>
            </c:strRef>
          </c:cat>
          <c:val>
            <c:numRef>
              <c:f>τεχν!$H$2:$H$7</c:f>
              <c:numCache/>
            </c:numRef>
          </c:val>
        </c:ser>
        <c:ser>
          <c:idx val="6"/>
          <c:order val="6"/>
          <c:tx>
            <c:strRef>
              <c:f>τεχν!$I$1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τεχν!$B$2:$B$7</c:f>
              <c:strCache/>
            </c:strRef>
          </c:cat>
          <c:val>
            <c:numRef>
              <c:f>τεχν!$I$2:$I$7</c:f>
              <c:numCache/>
            </c:numRef>
          </c:val>
        </c:ser>
        <c:axId val="65141178"/>
        <c:axId val="49399691"/>
      </c:bar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ΦΥΣΙΚΗ ΤΕΧΝΟΛΟΓΙΚΗΣ2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τεχν!$C$10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τεχν!$B$11:$B$16</c:f>
              <c:strCache/>
            </c:strRef>
          </c:cat>
          <c:val>
            <c:numRef>
              <c:f>τεχν!$C$11:$C$16</c:f>
              <c:numCache/>
            </c:numRef>
          </c:val>
        </c:ser>
        <c:ser>
          <c:idx val="1"/>
          <c:order val="1"/>
          <c:tx>
            <c:strRef>
              <c:f>τεχν!$D$10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τεχν!$B$11:$B$16</c:f>
              <c:strCache/>
            </c:strRef>
          </c:cat>
          <c:val>
            <c:numRef>
              <c:f>τεχν!$D$11:$D$16</c:f>
              <c:numCache/>
            </c:numRef>
          </c:val>
        </c:ser>
        <c:ser>
          <c:idx val="2"/>
          <c:order val="2"/>
          <c:tx>
            <c:strRef>
              <c:f>τεχν!$E$10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τεχν!$B$11:$B$16</c:f>
              <c:strCache/>
            </c:strRef>
          </c:cat>
          <c:val>
            <c:numRef>
              <c:f>τεχν!$E$11:$E$16</c:f>
              <c:numCache/>
            </c:numRef>
          </c:val>
        </c:ser>
        <c:ser>
          <c:idx val="3"/>
          <c:order val="3"/>
          <c:tx>
            <c:strRef>
              <c:f>τεχν!$F$10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τεχν!$B$11:$B$16</c:f>
              <c:strCache/>
            </c:strRef>
          </c:cat>
          <c:val>
            <c:numRef>
              <c:f>τεχν!$F$11:$F$16</c:f>
              <c:numCache/>
            </c:numRef>
          </c:val>
        </c:ser>
        <c:ser>
          <c:idx val="4"/>
          <c:order val="4"/>
          <c:tx>
            <c:strRef>
              <c:f>τεχν!$G$10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τεχν!$B$11:$B$16</c:f>
              <c:strCache/>
            </c:strRef>
          </c:cat>
          <c:val>
            <c:numRef>
              <c:f>τεχν!$G$11:$G$16</c:f>
              <c:numCache/>
            </c:numRef>
          </c:val>
        </c:ser>
        <c:ser>
          <c:idx val="5"/>
          <c:order val="5"/>
          <c:tx>
            <c:strRef>
              <c:f>τεχν!$H$10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τεχν!$B$11:$B$16</c:f>
              <c:strCache/>
            </c:strRef>
          </c:cat>
          <c:val>
            <c:numRef>
              <c:f>τεχν!$H$11:$H$16</c:f>
              <c:numCache/>
            </c:numRef>
          </c:val>
        </c:ser>
        <c:ser>
          <c:idx val="6"/>
          <c:order val="6"/>
          <c:tx>
            <c:strRef>
              <c:f>τεχν!$I$10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τεχν!$B$11:$B$16</c:f>
              <c:strCache/>
            </c:strRef>
          </c:cat>
          <c:val>
            <c:numRef>
              <c:f>τεχν!$I$11:$I$16</c:f>
              <c:numCache/>
            </c:numRef>
          </c:val>
        </c:ser>
        <c:axId val="41944036"/>
        <c:axId val="41952005"/>
      </c:bar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44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Greek"/>
                <a:ea typeface="Arial Greek"/>
                <a:cs typeface="Arial Greek"/>
              </a:rPr>
              <a:t>ΑΡΧΕΣ ΟΡΓΑΝΩΣΗΣ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τεχν!$C$19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τεχν!$B$20:$B$25</c:f>
              <c:strCache/>
            </c:strRef>
          </c:cat>
          <c:val>
            <c:numRef>
              <c:f>τεχν!$C$20:$C$25</c:f>
              <c:numCache/>
            </c:numRef>
          </c:val>
        </c:ser>
        <c:ser>
          <c:idx val="1"/>
          <c:order val="1"/>
          <c:tx>
            <c:strRef>
              <c:f>τεχν!$D$19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τεχν!$B$20:$B$25</c:f>
              <c:strCache/>
            </c:strRef>
          </c:cat>
          <c:val>
            <c:numRef>
              <c:f>τεχν!$D$20:$D$25</c:f>
              <c:numCache/>
            </c:numRef>
          </c:val>
        </c:ser>
        <c:ser>
          <c:idx val="2"/>
          <c:order val="2"/>
          <c:tx>
            <c:strRef>
              <c:f>τεχν!$E$19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τεχν!$B$20:$B$25</c:f>
              <c:strCache/>
            </c:strRef>
          </c:cat>
          <c:val>
            <c:numRef>
              <c:f>τεχν!$E$20:$E$25</c:f>
              <c:numCache/>
            </c:numRef>
          </c:val>
        </c:ser>
        <c:ser>
          <c:idx val="3"/>
          <c:order val="3"/>
          <c:tx>
            <c:strRef>
              <c:f>τεχν!$F$19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τεχν!$B$20:$B$25</c:f>
              <c:strCache/>
            </c:strRef>
          </c:cat>
          <c:val>
            <c:numRef>
              <c:f>τεχν!$F$20:$F$25</c:f>
              <c:numCache/>
            </c:numRef>
          </c:val>
        </c:ser>
        <c:ser>
          <c:idx val="4"/>
          <c:order val="4"/>
          <c:tx>
            <c:strRef>
              <c:f>τεχν!$G$19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τεχν!$B$20:$B$25</c:f>
              <c:strCache/>
            </c:strRef>
          </c:cat>
          <c:val>
            <c:numRef>
              <c:f>τεχν!$G$20:$G$25</c:f>
              <c:numCache/>
            </c:numRef>
          </c:val>
        </c:ser>
        <c:ser>
          <c:idx val="5"/>
          <c:order val="5"/>
          <c:tx>
            <c:strRef>
              <c:f>τεχν!$H$19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τεχν!$B$20:$B$25</c:f>
              <c:strCache/>
            </c:strRef>
          </c:cat>
          <c:val>
            <c:numRef>
              <c:f>τεχν!$H$20:$H$25</c:f>
              <c:numCache/>
            </c:numRef>
          </c:val>
        </c:ser>
        <c:ser>
          <c:idx val="6"/>
          <c:order val="6"/>
          <c:tx>
            <c:strRef>
              <c:f>τεχν!$I$19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τεχν!$B$20:$B$25</c:f>
              <c:strCache/>
            </c:strRef>
          </c:cat>
          <c:val>
            <c:numRef>
              <c:f>τεχν!$I$20:$I$25</c:f>
              <c:numCache/>
            </c:numRef>
          </c:val>
        </c:ser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2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ΑΝΑΠΤΥΞΗ ΕΦΑΡΜΟΓΩΝ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τεχν!$B$29:$B$34</c:f>
              <c:strCache/>
            </c:strRef>
          </c:cat>
          <c:val>
            <c:numRef>
              <c:f>τεχν!$C$29:$C$34</c:f>
              <c:numCache/>
            </c:numRef>
          </c:val>
        </c:ser>
        <c:ser>
          <c:idx val="1"/>
          <c:order val="1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τεχν!$B$29:$B$34</c:f>
              <c:strCache/>
            </c:strRef>
          </c:cat>
          <c:val>
            <c:numRef>
              <c:f>τεχν!$D$29:$D$34</c:f>
              <c:numCache/>
            </c:numRef>
          </c:val>
        </c:ser>
        <c:ser>
          <c:idx val="2"/>
          <c:order val="2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τεχν!$B$29:$B$34</c:f>
              <c:strCache/>
            </c:strRef>
          </c:cat>
          <c:val>
            <c:numRef>
              <c:f>τεχν!$E$29:$E$34</c:f>
              <c:numCache/>
            </c:numRef>
          </c:val>
        </c:ser>
        <c:ser>
          <c:idx val="3"/>
          <c:order val="3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τεχν!$B$29:$B$34</c:f>
              <c:strCache/>
            </c:strRef>
          </c:cat>
          <c:val>
            <c:numRef>
              <c:f>τεχν!$F$29:$F$34</c:f>
              <c:numCache/>
            </c:numRef>
          </c:val>
        </c:ser>
        <c:ser>
          <c:idx val="4"/>
          <c:order val="4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τεχν!$B$29:$B$34</c:f>
              <c:strCache/>
            </c:strRef>
          </c:cat>
          <c:val>
            <c:numRef>
              <c:f>τεχν!$G$29:$G$34</c:f>
              <c:numCache/>
            </c:numRef>
          </c:val>
        </c:ser>
        <c:ser>
          <c:idx val="5"/>
          <c:order val="5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τεχν!$B$29:$B$34</c:f>
              <c:strCache/>
            </c:strRef>
          </c:cat>
          <c:val>
            <c:numRef>
              <c:f>τεχν!$H$29:$H$34</c:f>
              <c:numCache/>
            </c:numRef>
          </c:val>
        </c:ser>
        <c:ser>
          <c:idx val="6"/>
          <c:order val="6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τεχν!$B$29:$B$34</c:f>
              <c:strCache/>
            </c:strRef>
          </c:cat>
          <c:val>
            <c:numRef>
              <c:f>τεχν!$I$29:$I$34</c:f>
              <c:numCache/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ΠΟΣΟΣΤΟ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78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αρ μαθητων τεχν2 μαθηματικα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τεχν!$A$40:$F$40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τεχν!$A$41:$F$41</c:f>
              <c:numCache/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τεχν!$A$42:$F$42</c:f>
              <c:numCache/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53794"/>
        <c:crossesAt val="1"/>
        <c:crossBetween val="between"/>
        <c:dispUnits/>
        <c:majorUnit val="4000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φυσικη αρ μαθητων τεχν2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τεχν!$A$44:$F$44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τεχν!$A$45:$F$45</c:f>
              <c:numCache/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τεχν!$A$46:$F$46</c:f>
              <c:numCache/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93900"/>
        <c:crossesAt val="1"/>
        <c:crossBetween val="between"/>
        <c:dispUnits/>
        <c:majorUnit val="4000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αρχες οργαν αρ μαθητων τεχν2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τεχν!$A$48:$F$48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τεχν!$A$49:$F$49</c:f>
              <c:numCache/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τεχν!$A$50:$F$50</c:f>
              <c:numCache/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  <c:majorUnit val="4000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Greek"/>
                <a:ea typeface="Arial Greek"/>
                <a:cs typeface="Arial Greek"/>
              </a:rPr>
              <a:t>αναπτυξη εφαρμογων τεχν2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τεχν!$A$52:$F$52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τεχν!$A$53:$F$53</c:f>
              <c:numCache/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τεχν!$A$38:$F$38</c:f>
              <c:strCache/>
            </c:strRef>
          </c:cat>
          <c:val>
            <c:numRef>
              <c:f>τεχν!$A$54:$F$54</c:f>
              <c:numCache/>
            </c:numRef>
          </c:val>
        </c:ser>
        <c:axId val="42132096"/>
        <c:axId val="43644545"/>
      </c:barChart>
      <c:cat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2096"/>
        <c:crossesAt val="1"/>
        <c:crossBetween val="between"/>
        <c:dispUnits/>
        <c:majorUnit val="4000"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ΜΑΘΗΜΑΤΙΚΑ ΦΥΣΙΚΗ ΘΕΤΙΚΗΣ ΚΑΙ ΤΕΧΝ2 ΤΕΧΝ2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'ΔΙΑΦΟΡΕΣ ΘΕΤ ΤΕΧΝ'!$C$16</c:f>
              <c:strCache>
                <c:ptCount val="1"/>
                <c:pt idx="0">
                  <c:v>ΜΑΘΗΜΑΤΙΚΑ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'ΔΙΑΦΟΡΕΣ ΘΕΤ ΤΕΧΝ'!$D$15:$I$15</c:f>
              <c:strCache/>
            </c:strRef>
          </c:cat>
          <c:val>
            <c:numRef>
              <c:f>'ΔΙΑΦΟΡΕΣ ΘΕΤ ΤΕΧΝ'!$D$16:$I$16</c:f>
              <c:numCache/>
            </c:numRef>
          </c:val>
        </c:ser>
        <c:ser>
          <c:idx val="1"/>
          <c:order val="1"/>
          <c:tx>
            <c:strRef>
              <c:f>'ΔΙΑΦΟΡΕΣ ΘΕΤ ΤΕΧΝ'!$C$17</c:f>
              <c:strCache>
                <c:ptCount val="1"/>
                <c:pt idx="0">
                  <c:v>ΜΑΘΗΜΑΤΙΚΑ 2008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'ΔΙΑΦΟΡΕΣ ΘΕΤ ΤΕΧΝ'!$D$15:$I$15</c:f>
              <c:strCache/>
            </c:strRef>
          </c:cat>
          <c:val>
            <c:numRef>
              <c:f>'ΔΙΑΦΟΡΕΣ ΘΕΤ ΤΕΧΝ'!$D$17:$I$17</c:f>
              <c:numCache/>
            </c:numRef>
          </c:val>
        </c:ser>
        <c:ser>
          <c:idx val="2"/>
          <c:order val="2"/>
          <c:tx>
            <c:strRef>
              <c:f>'ΔΙΑΦΟΡΕΣ ΘΕΤ ΤΕΧΝ'!$C$19</c:f>
              <c:strCache>
                <c:ptCount val="1"/>
                <c:pt idx="0">
                  <c:v>ΦΥΣΙΚΗ 2007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'ΔΙΑΦΟΡΕΣ ΘΕΤ ΤΕΧΝ'!$D$15:$I$15</c:f>
              <c:strCache/>
            </c:strRef>
          </c:cat>
          <c:val>
            <c:numRef>
              <c:f>'ΔΙΑΦΟΡΕΣ ΘΕΤ ΤΕΧΝ'!$D$19:$I$19</c:f>
              <c:numCache/>
            </c:numRef>
          </c:val>
        </c:ser>
        <c:ser>
          <c:idx val="3"/>
          <c:order val="3"/>
          <c:tx>
            <c:strRef>
              <c:f>'ΔΙΑΦΟΡΕΣ ΘΕΤ ΤΕΧΝ'!$C$20</c:f>
              <c:strCache>
                <c:ptCount val="1"/>
                <c:pt idx="0">
                  <c:v>ΦΥΣΙΚΗ2008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'ΔΙΑΦΟΡΕΣ ΘΕΤ ΤΕΧΝ'!$D$15:$I$15</c:f>
              <c:strCache/>
            </c:strRef>
          </c:cat>
          <c:val>
            <c:numRef>
              <c:f>'ΔΙΑΦΟΡΕΣ ΘΕΤ ΤΕΧΝ'!$D$20:$I$20</c:f>
              <c:numCache/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 Greek"/>
                    <a:ea typeface="Arial Greek"/>
                    <a:cs typeface="Arial Greek"/>
                  </a:rPr>
                  <a:t>ΑΡΙΘΜΟΣ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5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Greek"/>
                <a:ea typeface="Arial Greek"/>
                <a:cs typeface="Arial Greek"/>
              </a:rPr>
              <a:t>φυσική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Φύλλο1!$BQ$55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Φύλλο1!$BR$54:$BW$54</c:f>
              <c:strCache/>
            </c:strRef>
          </c:cat>
          <c:val>
            <c:numRef>
              <c:f>Φύλλο1!$BR$55:$BW$55</c:f>
              <c:numCache/>
            </c:numRef>
          </c:val>
        </c:ser>
        <c:ser>
          <c:idx val="1"/>
          <c:order val="1"/>
          <c:tx>
            <c:strRef>
              <c:f>Φύλλο1!$BQ$56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Φύλλο1!$BR$54:$BW$54</c:f>
              <c:strCache/>
            </c:strRef>
          </c:cat>
          <c:val>
            <c:numRef>
              <c:f>Φύλλο1!$BR$56:$BW$56</c:f>
              <c:numCache/>
            </c:numRef>
          </c:val>
        </c:ser>
        <c:ser>
          <c:idx val="2"/>
          <c:order val="2"/>
          <c:tx>
            <c:strRef>
              <c:f>Φύλλο1!$BQ$57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Φύλλο1!$BR$54:$BW$54</c:f>
              <c:strCache/>
            </c:strRef>
          </c:cat>
          <c:val>
            <c:numRef>
              <c:f>Φύλλο1!$BR$57:$BW$57</c:f>
              <c:numCache/>
            </c:numRef>
          </c:val>
        </c:ser>
        <c:axId val="15501586"/>
        <c:axId val="5296547"/>
      </c:bar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547"/>
        <c:crosses val="autoZero"/>
        <c:auto val="1"/>
        <c:lblOffset val="100"/>
        <c:noMultiLvlLbl val="0"/>
      </c:catAx>
      <c:valAx>
        <c:axId val="529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15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Greek"/>
                <a:ea typeface="Arial Greek"/>
                <a:cs typeface="Arial Greek"/>
              </a:rPr>
              <a:t>ΔΙΑΦΟΡΑ ΜΑΘΗΤΩΝ 2008-2007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18-20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'ΔΙΑΦΟΡΕΣ ΘΕΤ ΤΕΧΝ'!$A$23:$A$30</c:f>
              <c:strCache/>
            </c:strRef>
          </c:cat>
          <c:val>
            <c:numRef>
              <c:f>'ΔΙΑΦΟΡΕΣ ΘΕΤ ΤΕΧΝ'!$D$23:$D$30</c:f>
              <c:numCache/>
            </c:numRef>
          </c:val>
        </c:ser>
        <c:ser>
          <c:idx val="1"/>
          <c:order val="1"/>
          <c:tx>
            <c:v>15-17,9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'ΔΙΑΦΟΡΕΣ ΘΕΤ ΤΕΧΝ'!$A$23:$A$30</c:f>
              <c:strCache/>
            </c:strRef>
          </c:cat>
          <c:val>
            <c:numRef>
              <c:f>'ΔΙΑΦΟΡΕΣ ΘΕΤ ΤΕΧΝ'!$E$23:$E$30</c:f>
              <c:numCache/>
            </c:numRef>
          </c:val>
        </c:ser>
        <c:ser>
          <c:idx val="2"/>
          <c:order val="2"/>
          <c:tx>
            <c:v>12-14,9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'ΔΙΑΦΟΡΕΣ ΘΕΤ ΤΕΧΝ'!$A$23:$A$30</c:f>
              <c:strCache/>
            </c:strRef>
          </c:cat>
          <c:val>
            <c:numRef>
              <c:f>'ΔΙΑΦΟΡΕΣ ΘΕΤ ΤΕΧΝ'!$F$23:$F$30</c:f>
              <c:numCache/>
            </c:numRef>
          </c:val>
        </c:ser>
        <c:ser>
          <c:idx val="3"/>
          <c:order val="3"/>
          <c:tx>
            <c:v>10-11,9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'ΔΙΑΦΟΡΕΣ ΘΕΤ ΤΕΧΝ'!$A$23:$A$30</c:f>
              <c:strCache/>
            </c:strRef>
          </c:cat>
          <c:val>
            <c:numRef>
              <c:f>'ΔΙΑΦΟΡΕΣ ΘΕΤ ΤΕΧΝ'!$G$23:$G$30</c:f>
              <c:numCache/>
            </c:numRef>
          </c:val>
        </c:ser>
        <c:ser>
          <c:idx val="4"/>
          <c:order val="4"/>
          <c:tx>
            <c:v>5-9,9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'ΔΙΑΦΟΡΕΣ ΘΕΤ ΤΕΧΝ'!$A$23:$A$30</c:f>
              <c:strCache/>
            </c:strRef>
          </c:cat>
          <c:val>
            <c:numRef>
              <c:f>'ΔΙΑΦΟΡΕΣ ΘΕΤ ΤΕΧΝ'!$H$23:$H$30</c:f>
              <c:numCache/>
            </c:numRef>
          </c:val>
        </c:ser>
        <c:ser>
          <c:idx val="5"/>
          <c:order val="5"/>
          <c:tx>
            <c:v>0-4,9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'ΔΙΑΦΟΡΕΣ ΘΕΤ ΤΕΧΝ'!$A$23:$A$30</c:f>
              <c:strCache/>
            </c:strRef>
          </c:cat>
          <c:val>
            <c:numRef>
              <c:f>'ΔΙΑΦΟΡΕΣ ΘΕΤ ΤΕΧΝ'!$I$23:$I$30</c:f>
              <c:numCache/>
            </c:numRef>
          </c:val>
        </c:ser>
        <c:axId val="7271860"/>
        <c:axId val="65446741"/>
      </c:bar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ΑΡΙΘΜΟΣ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ΑΡΙΘΜΟΣ ΜΑΘΗΤΩΝ ΑΝΑ ΜΑΘΗΜΑ Γ.Π</a:t>
            </a:r>
          </a:p>
        </c:rich>
      </c:tx>
      <c:layout/>
      <c:spPr>
        <a:noFill/>
        <a:ln>
          <a:noFill/>
        </a:ln>
      </c:spPr>
    </c:title>
    <c:view3D>
      <c:rotX val="1"/>
      <c:rotY val="359"/>
      <c:depthPercent val="100"/>
      <c:rAngAx val="1"/>
    </c:view3D>
    <c:plotArea>
      <c:layout>
        <c:manualLayout>
          <c:xMode val="edge"/>
          <c:yMode val="edge"/>
          <c:x val="0.021"/>
          <c:y val="0.19925"/>
          <c:w val="0.8587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(Φύλλο1!$B$8:$B$11,Φύλλο1!$B$28)</c:f>
              <c:strCache>
                <c:ptCount val="5"/>
                <c:pt idx="0">
                  <c:v>ΙΣΤΟΡΙΑ</c:v>
                </c:pt>
                <c:pt idx="1">
                  <c:v>ΜΑΘΗΜΑΤΙΚΑ &amp; ΣΤ. ΣΤΑΤΙΣΤΙΚΗΣ</c:v>
                </c:pt>
                <c:pt idx="2">
                  <c:v>ΦΥΣΙΚΗ</c:v>
                </c:pt>
                <c:pt idx="3">
                  <c:v>ΒΙΟΛΟΓΙΑ</c:v>
                </c:pt>
                <c:pt idx="4">
                  <c:v>ΑΡΧΕΣ ΟΙΚΟΝΟΜΙΚΗΣ ΘΕΩΡΙΑΣ</c:v>
                </c:pt>
              </c:strCache>
            </c:strRef>
          </c:cat>
          <c:val>
            <c:numRef>
              <c:f>(Φύλλο1!$AT$8:$AT$11,Φύλλο1!$AT$28)</c:f>
              <c:numCache>
                <c:ptCount val="5"/>
                <c:pt idx="0">
                  <c:v>2182</c:v>
                </c:pt>
                <c:pt idx="1">
                  <c:v>46395</c:v>
                </c:pt>
                <c:pt idx="2">
                  <c:v>1196</c:v>
                </c:pt>
                <c:pt idx="3">
                  <c:v>43990</c:v>
                </c:pt>
                <c:pt idx="4">
                  <c:v>30756</c:v>
                </c:pt>
              </c:numCache>
            </c:numRef>
          </c:val>
          <c:shape val="box"/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(Φύλλο1!$B$8:$B$11,Φύλλο1!$B$28)</c:f>
              <c:strCache>
                <c:ptCount val="5"/>
                <c:pt idx="0">
                  <c:v>ΙΣΤΟΡΙΑ</c:v>
                </c:pt>
                <c:pt idx="1">
                  <c:v>ΜΑΘΗΜΑΤΙΚΑ &amp; ΣΤ. ΣΤΑΤΙΣΤΙΚΗΣ</c:v>
                </c:pt>
                <c:pt idx="2">
                  <c:v>ΦΥΣΙΚΗ</c:v>
                </c:pt>
                <c:pt idx="3">
                  <c:v>ΒΙΟΛΟΓΙΑ</c:v>
                </c:pt>
                <c:pt idx="4">
                  <c:v>ΑΡΧΕΣ ΟΙΚΟΝΟΜΙΚΗΣ ΘΕΩΡΙΑΣ</c:v>
                </c:pt>
              </c:strCache>
            </c:strRef>
          </c:cat>
          <c:val>
            <c:numRef>
              <c:f>(Φύλλο1!$AU$8:$AU$11,Φύλλο1!$AU$28)</c:f>
              <c:numCache>
                <c:ptCount val="5"/>
                <c:pt idx="0">
                  <c:v>794</c:v>
                </c:pt>
                <c:pt idx="1">
                  <c:v>41976</c:v>
                </c:pt>
                <c:pt idx="2">
                  <c:v>818</c:v>
                </c:pt>
                <c:pt idx="3">
                  <c:v>46774</c:v>
                </c:pt>
                <c:pt idx="4">
                  <c:v>28574</c:v>
                </c:pt>
              </c:numCache>
            </c:numRef>
          </c:val>
          <c:shape val="box"/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(Φύλλο1!$B$8:$B$11,Φύλλο1!$B$28)</c:f>
              <c:strCache>
                <c:ptCount val="5"/>
                <c:pt idx="0">
                  <c:v>ΙΣΤΟΡΙΑ</c:v>
                </c:pt>
                <c:pt idx="1">
                  <c:v>ΜΑΘΗΜΑΤΙΚΑ &amp; ΣΤ. ΣΤΑΤΙΣΤΙΚΗΣ</c:v>
                </c:pt>
                <c:pt idx="2">
                  <c:v>ΦΥΣΙΚΗ</c:v>
                </c:pt>
                <c:pt idx="3">
                  <c:v>ΒΙΟΛΟΓΙΑ</c:v>
                </c:pt>
                <c:pt idx="4">
                  <c:v>ΑΡΧΕΣ ΟΙΚΟΝΟΜΙΚΗΣ ΘΕΩΡΙΑΣ</c:v>
                </c:pt>
              </c:strCache>
            </c:strRef>
          </c:cat>
          <c:val>
            <c:numRef>
              <c:f>(Φύλλο1!$AV$8:$AV$11,Φύλλο1!$AV$28)</c:f>
              <c:numCache>
                <c:ptCount val="5"/>
                <c:pt idx="0">
                  <c:v>670</c:v>
                </c:pt>
                <c:pt idx="1">
                  <c:v>38138</c:v>
                </c:pt>
                <c:pt idx="2">
                  <c:v>711</c:v>
                </c:pt>
                <c:pt idx="3">
                  <c:v>45633</c:v>
                </c:pt>
                <c:pt idx="4">
                  <c:v>24798</c:v>
                </c:pt>
              </c:numCache>
            </c:numRef>
          </c:val>
          <c:shape val="box"/>
        </c:ser>
        <c:shape val="box"/>
        <c:axId val="52149758"/>
        <c:axId val="66694639"/>
      </c:bar3D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97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44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Greek"/>
                <a:ea typeface="Arial Greek"/>
                <a:cs typeface="Arial Greek"/>
              </a:rPr>
              <a:t>μαθηματικα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Φύλλο1!$BQ$46:$BV$46</c:f>
              <c:numCache>
                <c:ptCount val="6"/>
                <c:pt idx="0">
                  <c:v>15718.626</c:v>
                </c:pt>
                <c:pt idx="1">
                  <c:v>7190.4888</c:v>
                </c:pt>
                <c:pt idx="2">
                  <c:v>5715.8640000000005</c:v>
                </c:pt>
                <c:pt idx="3">
                  <c:v>3396.114</c:v>
                </c:pt>
                <c:pt idx="4">
                  <c:v>5971.036499999999</c:v>
                </c:pt>
                <c:pt idx="5">
                  <c:v>7631.9775</c:v>
                </c:pt>
              </c:numCache>
            </c:numRef>
          </c:val>
        </c:ser>
        <c:ser>
          <c:idx val="1"/>
          <c:order val="1"/>
          <c:tx>
            <c:strRef>
              <c:f>Φύλλο1!$BP$47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Φύλλο1!$BQ$47:$BV$47</c:f>
              <c:numCache>
                <c:ptCount val="6"/>
                <c:pt idx="0">
                  <c:v>11631.5496</c:v>
                </c:pt>
                <c:pt idx="1">
                  <c:v>9146.570399999999</c:v>
                </c:pt>
                <c:pt idx="2">
                  <c:v>6779.123999999999</c:v>
                </c:pt>
                <c:pt idx="3">
                  <c:v>2900.5416000000005</c:v>
                </c:pt>
                <c:pt idx="4">
                  <c:v>5515.6464000000005</c:v>
                </c:pt>
                <c:pt idx="5">
                  <c:v>5989.9752</c:v>
                </c:pt>
              </c:numCache>
            </c:numRef>
          </c:val>
        </c:ser>
        <c:ser>
          <c:idx val="2"/>
          <c:order val="2"/>
          <c:tx>
            <c:strRef>
              <c:f>Φύλλο1!$BP$48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Φύλλο1!$BQ$45:$BV$45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Φύλλο1!$BQ$48:$BV$48</c:f>
              <c:numCache>
                <c:ptCount val="6"/>
                <c:pt idx="0">
                  <c:v>15106.4618</c:v>
                </c:pt>
                <c:pt idx="1">
                  <c:v>6574.9912</c:v>
                </c:pt>
                <c:pt idx="2">
                  <c:v>4233.318</c:v>
                </c:pt>
                <c:pt idx="3">
                  <c:v>2162.4246</c:v>
                </c:pt>
                <c:pt idx="4">
                  <c:v>4389.6838</c:v>
                </c:pt>
                <c:pt idx="5">
                  <c:v>5655.865400000001</c:v>
                </c:pt>
              </c:numCache>
            </c:numRef>
          </c:val>
        </c:ser>
        <c:axId val="63380840"/>
        <c:axId val="33556649"/>
      </c:bar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6649"/>
        <c:crosses val="autoZero"/>
        <c:auto val="1"/>
        <c:lblOffset val="100"/>
        <c:noMultiLvlLbl val="0"/>
      </c:catAx>
      <c:valAx>
        <c:axId val="3355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808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Greek"/>
                <a:ea typeface="Arial Greek"/>
                <a:cs typeface="Arial Greek"/>
              </a:rPr>
              <a:t>οικονομια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'αρ μαθ γπ'!$B$46:$G$46</c:f>
              <c:numCache>
                <c:ptCount val="6"/>
                <c:pt idx="0">
                  <c:v>10044.909599999999</c:v>
                </c:pt>
                <c:pt idx="1">
                  <c:v>6537.7312</c:v>
                </c:pt>
                <c:pt idx="2">
                  <c:v>4770.2556</c:v>
                </c:pt>
                <c:pt idx="3">
                  <c:v>2445.1020000000003</c:v>
                </c:pt>
                <c:pt idx="4">
                  <c:v>4262.781599999999</c:v>
                </c:pt>
                <c:pt idx="5">
                  <c:v>2186.7516</c:v>
                </c:pt>
              </c:numCache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'αρ μαθ γπ'!$B$47:$G$47</c:f>
              <c:numCache>
                <c:ptCount val="6"/>
                <c:pt idx="0">
                  <c:v>6757.751</c:v>
                </c:pt>
                <c:pt idx="1">
                  <c:v>6157.697000000001</c:v>
                </c:pt>
                <c:pt idx="2">
                  <c:v>4034.6488</c:v>
                </c:pt>
                <c:pt idx="3">
                  <c:v>2260.2034</c:v>
                </c:pt>
                <c:pt idx="4">
                  <c:v>5677.6538</c:v>
                </c:pt>
                <c:pt idx="5">
                  <c:v>3677.4738</c:v>
                </c:pt>
              </c:numCache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 μαθ γπ'!$B$45:$G$45</c:f>
              <c:strCache>
                <c:ptCount val="6"/>
                <c:pt idx="0">
                  <c:v>18-20</c:v>
                </c:pt>
                <c:pt idx="1">
                  <c:v>15-18</c:v>
                </c:pt>
                <c:pt idx="2">
                  <c:v>12--15</c:v>
                </c:pt>
                <c:pt idx="3">
                  <c:v>10--12</c:v>
                </c:pt>
                <c:pt idx="4">
                  <c:v>5--10</c:v>
                </c:pt>
                <c:pt idx="5">
                  <c:v>0--5</c:v>
                </c:pt>
              </c:strCache>
            </c:strRef>
          </c:cat>
          <c:val>
            <c:numRef>
              <c:f>'αρ μαθ γπ'!$B$48:$G$48</c:f>
              <c:numCache>
                <c:ptCount val="6"/>
                <c:pt idx="0">
                  <c:v>7067.43</c:v>
                </c:pt>
                <c:pt idx="1">
                  <c:v>5569.630800000001</c:v>
                </c:pt>
                <c:pt idx="2">
                  <c:v>3744.498</c:v>
                </c:pt>
                <c:pt idx="3">
                  <c:v>2189.6634</c:v>
                </c:pt>
                <c:pt idx="4">
                  <c:v>4485.9582</c:v>
                </c:pt>
                <c:pt idx="5">
                  <c:v>1733.3802000000003</c:v>
                </c:pt>
              </c:numCache>
            </c:numRef>
          </c:val>
        </c:ser>
        <c:axId val="33574386"/>
        <c:axId val="33734019"/>
      </c:bar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4019"/>
        <c:crosses val="autoZero"/>
        <c:auto val="1"/>
        <c:lblOffset val="100"/>
        <c:noMultiLvlLbl val="0"/>
      </c:cat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4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βιολογια γπ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Φύλλο1!$BZ$2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Φύλλο1!$CA$1:$CF$1</c:f>
              <c:strCache/>
            </c:strRef>
          </c:cat>
          <c:val>
            <c:numRef>
              <c:f>Φύλλο1!$CA$2:$CF$2</c:f>
              <c:numCache/>
            </c:numRef>
          </c:val>
        </c:ser>
        <c:ser>
          <c:idx val="1"/>
          <c:order val="1"/>
          <c:tx>
            <c:strRef>
              <c:f>Φύλλο1!$BZ$3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Φύλλο1!$CA$1:$CF$1</c:f>
              <c:strCache/>
            </c:strRef>
          </c:cat>
          <c:val>
            <c:numRef>
              <c:f>Φύλλο1!$CA$3:$CF$3</c:f>
              <c:numCache/>
            </c:numRef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Φύλλο1!$CA$1:$CF$1</c:f>
              <c:strCache/>
            </c:strRef>
          </c:cat>
          <c:val>
            <c:numRef>
              <c:f>Φύλλο1!$CA$4:$CF$4</c:f>
              <c:numCache/>
            </c:numRef>
          </c:val>
        </c:ser>
        <c:axId val="47668924"/>
        <c:axId val="26367133"/>
      </c:bar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67133"/>
        <c:crosses val="autoZero"/>
        <c:auto val="1"/>
        <c:lblOffset val="100"/>
        <c:noMultiLvlLbl val="0"/>
      </c:catAx>
      <c:valAx>
        <c:axId val="2636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αριθμός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689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Greek"/>
                <a:ea typeface="Arial Greek"/>
                <a:cs typeface="Arial Greek"/>
              </a:rPr>
              <a:t>οικονομία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Φύλλο1!$AX$28:$BC$28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Φύλλο1!$AX$29:$BC$29</c:f>
              <c:numCache/>
            </c:numRef>
          </c:val>
        </c:ser>
        <c:axId val="35977606"/>
        <c:axId val="55362999"/>
      </c:bar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2999"/>
        <c:crosses val="autoZero"/>
        <c:auto val="1"/>
        <c:lblOffset val="100"/>
        <c:noMultiLvlLbl val="0"/>
      </c:catAx>
      <c:valAx>
        <c:axId val="5536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 μαθητών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776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Greek"/>
                <a:ea typeface="Arial Greek"/>
                <a:cs typeface="Arial Greek"/>
              </a:rPr>
              <a:t>μαθητες ανα κατευθυνση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Φύλλο1!$AO$30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Φύλλο1!$AN$31:$AN$35</c:f>
              <c:strCache/>
            </c:strRef>
          </c:cat>
          <c:val>
            <c:numRef>
              <c:f>Φύλλο1!$AO$31:$AO$35</c:f>
              <c:numCache/>
            </c:numRef>
          </c:val>
        </c:ser>
        <c:ser>
          <c:idx val="1"/>
          <c:order val="1"/>
          <c:tx>
            <c:strRef>
              <c:f>Φύλλο1!$AP$30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Φύλλο1!$AN$31:$AN$35</c:f>
              <c:strCache/>
            </c:strRef>
          </c:cat>
          <c:val>
            <c:numRef>
              <c:f>Φύλλο1!$AP$31:$AP$35</c:f>
              <c:numCache/>
            </c:numRef>
          </c:val>
        </c:ser>
        <c:ser>
          <c:idx val="2"/>
          <c:order val="2"/>
          <c:tx>
            <c:strRef>
              <c:f>Φύλλο1!$AQ$30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Φύλλο1!$AN$31:$AN$35</c:f>
              <c:strCache/>
            </c:strRef>
          </c:cat>
          <c:val>
            <c:numRef>
              <c:f>Φύλλο1!$AQ$31:$AQ$35</c:f>
              <c:numCache/>
            </c:numRef>
          </c:val>
        </c:ser>
        <c:axId val="28504944"/>
        <c:axId val="55217905"/>
      </c:bar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7905"/>
        <c:crosses val="autoZero"/>
        <c:auto val="1"/>
        <c:lblOffset val="100"/>
        <c:noMultiLvlLbl val="0"/>
      </c:catAx>
      <c:valAx>
        <c:axId val="55217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Greek"/>
                    <a:ea typeface="Arial Greek"/>
                    <a:cs typeface="Arial Greek"/>
                  </a:rPr>
                  <a:t>αριθμος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049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ΜΑΘΗΜΑΤΙΚΑ ΚΑΤ ΘΕΤΙΚΗ +ΤΕΧΝ 1+2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Φύλλο1!$AX$35:$BC$35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Φύλλο1!$AX$36:$BC$36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Φύλλο1!$AX$37:$BC$37</c:f>
              <c:numCache/>
            </c:numRef>
          </c:val>
        </c:ser>
        <c:axId val="27199098"/>
        <c:axId val="43465291"/>
      </c:bar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auto val="1"/>
        <c:lblOffset val="100"/>
        <c:noMultiLvlLbl val="0"/>
      </c:catAx>
      <c:valAx>
        <c:axId val="4346529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ΑΡ ΜΑΘΗΤΩΝ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99098"/>
        <c:crossesAt val="1"/>
        <c:crossBetween val="between"/>
        <c:dispUnits/>
        <c:majorUnit val="4000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12</xdr:row>
      <xdr:rowOff>76200</xdr:rowOff>
    </xdr:from>
    <xdr:to>
      <xdr:col>47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2336125" y="270510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74</xdr:col>
      <xdr:colOff>19050</xdr:colOff>
      <xdr:row>3</xdr:row>
      <xdr:rowOff>19050</xdr:rowOff>
    </xdr:from>
    <xdr:to>
      <xdr:col>81</xdr:col>
      <xdr:colOff>0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38042850" y="447675"/>
        <a:ext cx="48482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74</xdr:col>
      <xdr:colOff>161925</xdr:colOff>
      <xdr:row>30</xdr:row>
      <xdr:rowOff>104775</xdr:rowOff>
    </xdr:from>
    <xdr:to>
      <xdr:col>81</xdr:col>
      <xdr:colOff>171450</xdr:colOff>
      <xdr:row>48</xdr:row>
      <xdr:rowOff>47625</xdr:rowOff>
    </xdr:to>
    <xdr:graphicFrame>
      <xdr:nvGraphicFramePr>
        <xdr:cNvPr id="3" name="Chart 3"/>
        <xdr:cNvGraphicFramePr/>
      </xdr:nvGraphicFramePr>
      <xdr:xfrm>
        <a:off x="38185725" y="7543800"/>
        <a:ext cx="48768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73</xdr:col>
      <xdr:colOff>523875</xdr:colOff>
      <xdr:row>21</xdr:row>
      <xdr:rowOff>114300</xdr:rowOff>
    </xdr:from>
    <xdr:to>
      <xdr:col>81</xdr:col>
      <xdr:colOff>361950</xdr:colOff>
      <xdr:row>30</xdr:row>
      <xdr:rowOff>38100</xdr:rowOff>
    </xdr:to>
    <xdr:graphicFrame>
      <xdr:nvGraphicFramePr>
        <xdr:cNvPr id="4" name="Chart 4"/>
        <xdr:cNvGraphicFramePr/>
      </xdr:nvGraphicFramePr>
      <xdr:xfrm>
        <a:off x="37852350" y="5162550"/>
        <a:ext cx="540067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73</xdr:col>
      <xdr:colOff>485775</xdr:colOff>
      <xdr:row>12</xdr:row>
      <xdr:rowOff>47625</xdr:rowOff>
    </xdr:from>
    <xdr:to>
      <xdr:col>81</xdr:col>
      <xdr:colOff>371475</xdr:colOff>
      <xdr:row>21</xdr:row>
      <xdr:rowOff>114300</xdr:rowOff>
    </xdr:to>
    <xdr:graphicFrame>
      <xdr:nvGraphicFramePr>
        <xdr:cNvPr id="5" name="Chart 5"/>
        <xdr:cNvGraphicFramePr/>
      </xdr:nvGraphicFramePr>
      <xdr:xfrm>
        <a:off x="37814250" y="2676525"/>
        <a:ext cx="544830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75</xdr:col>
      <xdr:colOff>66675</xdr:colOff>
      <xdr:row>49</xdr:row>
      <xdr:rowOff>9525</xdr:rowOff>
    </xdr:from>
    <xdr:to>
      <xdr:col>82</xdr:col>
      <xdr:colOff>619125</xdr:colOff>
      <xdr:row>67</xdr:row>
      <xdr:rowOff>28575</xdr:rowOff>
    </xdr:to>
    <xdr:graphicFrame>
      <xdr:nvGraphicFramePr>
        <xdr:cNvPr id="6" name="Chart 6"/>
        <xdr:cNvGraphicFramePr/>
      </xdr:nvGraphicFramePr>
      <xdr:xfrm>
        <a:off x="38785800" y="10496550"/>
        <a:ext cx="541972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34</xdr:col>
      <xdr:colOff>76200</xdr:colOff>
      <xdr:row>38</xdr:row>
      <xdr:rowOff>19050</xdr:rowOff>
    </xdr:from>
    <xdr:to>
      <xdr:col>45</xdr:col>
      <xdr:colOff>552450</xdr:colOff>
      <xdr:row>54</xdr:row>
      <xdr:rowOff>114300</xdr:rowOff>
    </xdr:to>
    <xdr:graphicFrame>
      <xdr:nvGraphicFramePr>
        <xdr:cNvPr id="7" name="Chart 8"/>
        <xdr:cNvGraphicFramePr/>
      </xdr:nvGraphicFramePr>
      <xdr:xfrm>
        <a:off x="16211550" y="8829675"/>
        <a:ext cx="529590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285750</xdr:colOff>
      <xdr:row>33</xdr:row>
      <xdr:rowOff>66675</xdr:rowOff>
    </xdr:from>
    <xdr:to>
      <xdr:col>17</xdr:col>
      <xdr:colOff>19050</xdr:colOff>
      <xdr:row>57</xdr:row>
      <xdr:rowOff>104775</xdr:rowOff>
    </xdr:to>
    <xdr:graphicFrame>
      <xdr:nvGraphicFramePr>
        <xdr:cNvPr id="8" name="Chart 9"/>
        <xdr:cNvGraphicFramePr/>
      </xdr:nvGraphicFramePr>
      <xdr:xfrm>
        <a:off x="3714750" y="7962900"/>
        <a:ext cx="499110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60</xdr:col>
      <xdr:colOff>200025</xdr:colOff>
      <xdr:row>32</xdr:row>
      <xdr:rowOff>9525</xdr:rowOff>
    </xdr:from>
    <xdr:to>
      <xdr:col>69</xdr:col>
      <xdr:colOff>600075</xdr:colOff>
      <xdr:row>53</xdr:row>
      <xdr:rowOff>85725</xdr:rowOff>
    </xdr:to>
    <xdr:graphicFrame>
      <xdr:nvGraphicFramePr>
        <xdr:cNvPr id="9" name="Chart 11"/>
        <xdr:cNvGraphicFramePr/>
      </xdr:nvGraphicFramePr>
      <xdr:xfrm>
        <a:off x="29403675" y="7753350"/>
        <a:ext cx="5743575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60</xdr:col>
      <xdr:colOff>161925</xdr:colOff>
      <xdr:row>53</xdr:row>
      <xdr:rowOff>95250</xdr:rowOff>
    </xdr:from>
    <xdr:to>
      <xdr:col>69</xdr:col>
      <xdr:colOff>561975</xdr:colOff>
      <xdr:row>76</xdr:row>
      <xdr:rowOff>9525</xdr:rowOff>
    </xdr:to>
    <xdr:graphicFrame>
      <xdr:nvGraphicFramePr>
        <xdr:cNvPr id="10" name="Chart 12"/>
        <xdr:cNvGraphicFramePr/>
      </xdr:nvGraphicFramePr>
      <xdr:xfrm>
        <a:off x="29365575" y="11191875"/>
        <a:ext cx="5743575" cy="3600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7</xdr:col>
      <xdr:colOff>371475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0" y="2457450"/>
        <a:ext cx="51720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0</xdr:rowOff>
    </xdr:from>
    <xdr:to>
      <xdr:col>14</xdr:col>
      <xdr:colOff>657225</xdr:colOff>
      <xdr:row>15</xdr:row>
      <xdr:rowOff>38100</xdr:rowOff>
    </xdr:to>
    <xdr:graphicFrame>
      <xdr:nvGraphicFramePr>
        <xdr:cNvPr id="2" name="Chart 3"/>
        <xdr:cNvGraphicFramePr/>
      </xdr:nvGraphicFramePr>
      <xdr:xfrm>
        <a:off x="5172075" y="0"/>
        <a:ext cx="50863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38100</xdr:rowOff>
    </xdr:from>
    <xdr:to>
      <xdr:col>7</xdr:col>
      <xdr:colOff>342900</xdr:colOff>
      <xdr:row>15</xdr:row>
      <xdr:rowOff>9525</xdr:rowOff>
    </xdr:to>
    <xdr:graphicFrame>
      <xdr:nvGraphicFramePr>
        <xdr:cNvPr id="3" name="Chart 4"/>
        <xdr:cNvGraphicFramePr/>
      </xdr:nvGraphicFramePr>
      <xdr:xfrm>
        <a:off x="28575" y="38100"/>
        <a:ext cx="51149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66675</xdr:rowOff>
    </xdr:from>
    <xdr:to>
      <xdr:col>18</xdr:col>
      <xdr:colOff>180975</xdr:colOff>
      <xdr:row>20</xdr:row>
      <xdr:rowOff>276225</xdr:rowOff>
    </xdr:to>
    <xdr:graphicFrame>
      <xdr:nvGraphicFramePr>
        <xdr:cNvPr id="1" name="Chart 1"/>
        <xdr:cNvGraphicFramePr/>
      </xdr:nvGraphicFramePr>
      <xdr:xfrm>
        <a:off x="5324475" y="66675"/>
        <a:ext cx="5838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19</xdr:row>
      <xdr:rowOff>85725</xdr:rowOff>
    </xdr:from>
    <xdr:to>
      <xdr:col>18</xdr:col>
      <xdr:colOff>180975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5324475" y="3600450"/>
        <a:ext cx="58388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514350</xdr:colOff>
      <xdr:row>41</xdr:row>
      <xdr:rowOff>133350</xdr:rowOff>
    </xdr:from>
    <xdr:to>
      <xdr:col>18</xdr:col>
      <xdr:colOff>200025</xdr:colOff>
      <xdr:row>61</xdr:row>
      <xdr:rowOff>257175</xdr:rowOff>
    </xdr:to>
    <xdr:graphicFrame>
      <xdr:nvGraphicFramePr>
        <xdr:cNvPr id="3" name="Chart 3"/>
        <xdr:cNvGraphicFramePr/>
      </xdr:nvGraphicFramePr>
      <xdr:xfrm>
        <a:off x="5324475" y="7496175"/>
        <a:ext cx="58578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304800</xdr:colOff>
      <xdr:row>59</xdr:row>
      <xdr:rowOff>9525</xdr:rowOff>
    </xdr:from>
    <xdr:to>
      <xdr:col>18</xdr:col>
      <xdr:colOff>180975</xdr:colOff>
      <xdr:row>81</xdr:row>
      <xdr:rowOff>209550</xdr:rowOff>
    </xdr:to>
    <xdr:graphicFrame>
      <xdr:nvGraphicFramePr>
        <xdr:cNvPr id="4" name="Chart 4"/>
        <xdr:cNvGraphicFramePr/>
      </xdr:nvGraphicFramePr>
      <xdr:xfrm>
        <a:off x="5114925" y="11029950"/>
        <a:ext cx="6048375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228600</xdr:colOff>
      <xdr:row>79</xdr:row>
      <xdr:rowOff>28575</xdr:rowOff>
    </xdr:from>
    <xdr:to>
      <xdr:col>18</xdr:col>
      <xdr:colOff>200025</xdr:colOff>
      <xdr:row>101</xdr:row>
      <xdr:rowOff>200025</xdr:rowOff>
    </xdr:to>
    <xdr:graphicFrame>
      <xdr:nvGraphicFramePr>
        <xdr:cNvPr id="5" name="Chart 5"/>
        <xdr:cNvGraphicFramePr/>
      </xdr:nvGraphicFramePr>
      <xdr:xfrm>
        <a:off x="5038725" y="14573250"/>
        <a:ext cx="61436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276225</xdr:colOff>
      <xdr:row>101</xdr:row>
      <xdr:rowOff>114300</xdr:rowOff>
    </xdr:from>
    <xdr:to>
      <xdr:col>18</xdr:col>
      <xdr:colOff>238125</xdr:colOff>
      <xdr:row>122</xdr:row>
      <xdr:rowOff>9525</xdr:rowOff>
    </xdr:to>
    <xdr:graphicFrame>
      <xdr:nvGraphicFramePr>
        <xdr:cNvPr id="6" name="Chart 6"/>
        <xdr:cNvGraphicFramePr/>
      </xdr:nvGraphicFramePr>
      <xdr:xfrm>
        <a:off x="5086350" y="18507075"/>
        <a:ext cx="6134100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66675</xdr:rowOff>
    </xdr:from>
    <xdr:to>
      <xdr:col>10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124075" y="228600"/>
        <a:ext cx="4829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0.4475</cdr:y>
    </cdr:from>
    <cdr:to>
      <cdr:x>0.5415</cdr:x>
      <cdr:y>0.50725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1038225"/>
          <a:ext cx="2190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Greek"/>
              <a:ea typeface="Arial Greek"/>
              <a:cs typeface="Arial Greek"/>
            </a:rPr>
            <a:t>αρ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28575</xdr:rowOff>
    </xdr:from>
    <xdr:to>
      <xdr:col>8</xdr:col>
      <xdr:colOff>276225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285750" y="28575"/>
        <a:ext cx="50006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28</xdr:row>
      <xdr:rowOff>9525</xdr:rowOff>
    </xdr:from>
    <xdr:to>
      <xdr:col>8</xdr:col>
      <xdr:colOff>457200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276225" y="4600575"/>
        <a:ext cx="51911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285750</xdr:colOff>
      <xdr:row>13</xdr:row>
      <xdr:rowOff>142875</xdr:rowOff>
    </xdr:from>
    <xdr:to>
      <xdr:col>15</xdr:col>
      <xdr:colOff>609600</xdr:colOff>
      <xdr:row>28</xdr:row>
      <xdr:rowOff>38100</xdr:rowOff>
    </xdr:to>
    <xdr:graphicFrame>
      <xdr:nvGraphicFramePr>
        <xdr:cNvPr id="3" name="Chart 3"/>
        <xdr:cNvGraphicFramePr/>
      </xdr:nvGraphicFramePr>
      <xdr:xfrm>
        <a:off x="5295900" y="2305050"/>
        <a:ext cx="51244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276225</xdr:colOff>
      <xdr:row>28</xdr:row>
      <xdr:rowOff>47625</xdr:rowOff>
    </xdr:from>
    <xdr:to>
      <xdr:col>15</xdr:col>
      <xdr:colOff>657225</xdr:colOff>
      <xdr:row>42</xdr:row>
      <xdr:rowOff>133350</xdr:rowOff>
    </xdr:to>
    <xdr:graphicFrame>
      <xdr:nvGraphicFramePr>
        <xdr:cNvPr id="4" name="Chart 4"/>
        <xdr:cNvGraphicFramePr/>
      </xdr:nvGraphicFramePr>
      <xdr:xfrm>
        <a:off x="5286375" y="4638675"/>
        <a:ext cx="518160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13</xdr:row>
      <xdr:rowOff>123825</xdr:rowOff>
    </xdr:from>
    <xdr:to>
      <xdr:col>8</xdr:col>
      <xdr:colOff>266700</xdr:colOff>
      <xdr:row>28</xdr:row>
      <xdr:rowOff>9525</xdr:rowOff>
    </xdr:to>
    <xdr:graphicFrame>
      <xdr:nvGraphicFramePr>
        <xdr:cNvPr id="5" name="Chart 5"/>
        <xdr:cNvGraphicFramePr/>
      </xdr:nvGraphicFramePr>
      <xdr:xfrm>
        <a:off x="257175" y="2286000"/>
        <a:ext cx="501967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257175</xdr:colOff>
      <xdr:row>0</xdr:row>
      <xdr:rowOff>57150</xdr:rowOff>
    </xdr:from>
    <xdr:to>
      <xdr:col>15</xdr:col>
      <xdr:colOff>561975</xdr:colOff>
      <xdr:row>13</xdr:row>
      <xdr:rowOff>66675</xdr:rowOff>
    </xdr:to>
    <xdr:graphicFrame>
      <xdr:nvGraphicFramePr>
        <xdr:cNvPr id="6" name="Chart 6"/>
        <xdr:cNvGraphicFramePr/>
      </xdr:nvGraphicFramePr>
      <xdr:xfrm>
        <a:off x="5267325" y="57150"/>
        <a:ext cx="51054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0</xdr:rowOff>
    </xdr:from>
    <xdr:to>
      <xdr:col>16</xdr:col>
      <xdr:colOff>495300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476750" y="0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485775</xdr:colOff>
      <xdr:row>21</xdr:row>
      <xdr:rowOff>133350</xdr:rowOff>
    </xdr:from>
    <xdr:to>
      <xdr:col>24</xdr:col>
      <xdr:colOff>447675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9705975" y="3676650"/>
        <a:ext cx="49053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21</xdr:row>
      <xdr:rowOff>9525</xdr:rowOff>
    </xdr:from>
    <xdr:to>
      <xdr:col>16</xdr:col>
      <xdr:colOff>514350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4438650" y="3552825"/>
        <a:ext cx="52959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514350</xdr:colOff>
      <xdr:row>0</xdr:row>
      <xdr:rowOff>0</xdr:rowOff>
    </xdr:from>
    <xdr:to>
      <xdr:col>24</xdr:col>
      <xdr:colOff>447675</xdr:colOff>
      <xdr:row>21</xdr:row>
      <xdr:rowOff>133350</xdr:rowOff>
    </xdr:to>
    <xdr:graphicFrame>
      <xdr:nvGraphicFramePr>
        <xdr:cNvPr id="4" name="Chart 4"/>
        <xdr:cNvGraphicFramePr/>
      </xdr:nvGraphicFramePr>
      <xdr:xfrm>
        <a:off x="9734550" y="0"/>
        <a:ext cx="48768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19050</xdr:colOff>
      <xdr:row>0</xdr:row>
      <xdr:rowOff>0</xdr:rowOff>
    </xdr:from>
    <xdr:to>
      <xdr:col>33</xdr:col>
      <xdr:colOff>523875</xdr:colOff>
      <xdr:row>21</xdr:row>
      <xdr:rowOff>28575</xdr:rowOff>
    </xdr:to>
    <xdr:graphicFrame>
      <xdr:nvGraphicFramePr>
        <xdr:cNvPr id="5" name="Chart 5"/>
        <xdr:cNvGraphicFramePr/>
      </xdr:nvGraphicFramePr>
      <xdr:xfrm>
        <a:off x="14687550" y="0"/>
        <a:ext cx="526732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504825</xdr:colOff>
      <xdr:row>21</xdr:row>
      <xdr:rowOff>76200</xdr:rowOff>
    </xdr:from>
    <xdr:to>
      <xdr:col>42</xdr:col>
      <xdr:colOff>409575</xdr:colOff>
      <xdr:row>42</xdr:row>
      <xdr:rowOff>142875</xdr:rowOff>
    </xdr:to>
    <xdr:graphicFrame>
      <xdr:nvGraphicFramePr>
        <xdr:cNvPr id="6" name="Chart 7"/>
        <xdr:cNvGraphicFramePr/>
      </xdr:nvGraphicFramePr>
      <xdr:xfrm>
        <a:off x="19935825" y="3619500"/>
        <a:ext cx="5029200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57150</xdr:colOff>
      <xdr:row>21</xdr:row>
      <xdr:rowOff>66675</xdr:rowOff>
    </xdr:from>
    <xdr:to>
      <xdr:col>33</xdr:col>
      <xdr:colOff>495300</xdr:colOff>
      <xdr:row>42</xdr:row>
      <xdr:rowOff>152400</xdr:rowOff>
    </xdr:to>
    <xdr:graphicFrame>
      <xdr:nvGraphicFramePr>
        <xdr:cNvPr id="7" name="Chart 8"/>
        <xdr:cNvGraphicFramePr/>
      </xdr:nvGraphicFramePr>
      <xdr:xfrm>
        <a:off x="14725650" y="3609975"/>
        <a:ext cx="5200650" cy="3629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542925</xdr:colOff>
      <xdr:row>0</xdr:row>
      <xdr:rowOff>0</xdr:rowOff>
    </xdr:from>
    <xdr:to>
      <xdr:col>42</xdr:col>
      <xdr:colOff>447675</xdr:colOff>
      <xdr:row>21</xdr:row>
      <xdr:rowOff>85725</xdr:rowOff>
    </xdr:to>
    <xdr:graphicFrame>
      <xdr:nvGraphicFramePr>
        <xdr:cNvPr id="8" name="Chart 9"/>
        <xdr:cNvGraphicFramePr/>
      </xdr:nvGraphicFramePr>
      <xdr:xfrm>
        <a:off x="19973925" y="0"/>
        <a:ext cx="5029200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76200</xdr:rowOff>
    </xdr:from>
    <xdr:to>
      <xdr:col>16</xdr:col>
      <xdr:colOff>314325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5086350" y="76200"/>
        <a:ext cx="48291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20</xdr:row>
      <xdr:rowOff>114300</xdr:rowOff>
    </xdr:from>
    <xdr:to>
      <xdr:col>16</xdr:col>
      <xdr:colOff>266700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4876800" y="3495675"/>
        <a:ext cx="49911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342900</xdr:colOff>
      <xdr:row>0</xdr:row>
      <xdr:rowOff>0</xdr:rowOff>
    </xdr:from>
    <xdr:to>
      <xdr:col>23</xdr:col>
      <xdr:colOff>428625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9944100" y="0"/>
        <a:ext cx="48863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333375</xdr:colOff>
      <xdr:row>21</xdr:row>
      <xdr:rowOff>0</xdr:rowOff>
    </xdr:from>
    <xdr:to>
      <xdr:col>23</xdr:col>
      <xdr:colOff>600075</xdr:colOff>
      <xdr:row>40</xdr:row>
      <xdr:rowOff>104775</xdr:rowOff>
    </xdr:to>
    <xdr:graphicFrame>
      <xdr:nvGraphicFramePr>
        <xdr:cNvPr id="4" name="Chart 4"/>
        <xdr:cNvGraphicFramePr/>
      </xdr:nvGraphicFramePr>
      <xdr:xfrm>
        <a:off x="9934575" y="3543300"/>
        <a:ext cx="506730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66675</xdr:colOff>
      <xdr:row>41</xdr:row>
      <xdr:rowOff>66675</xdr:rowOff>
    </xdr:from>
    <xdr:to>
      <xdr:col>16</xdr:col>
      <xdr:colOff>323850</xdr:colOff>
      <xdr:row>60</xdr:row>
      <xdr:rowOff>66675</xdr:rowOff>
    </xdr:to>
    <xdr:graphicFrame>
      <xdr:nvGraphicFramePr>
        <xdr:cNvPr id="5" name="Chart 8"/>
        <xdr:cNvGraphicFramePr/>
      </xdr:nvGraphicFramePr>
      <xdr:xfrm>
        <a:off x="4867275" y="6991350"/>
        <a:ext cx="505777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95250</xdr:colOff>
      <xdr:row>60</xdr:row>
      <xdr:rowOff>57150</xdr:rowOff>
    </xdr:from>
    <xdr:to>
      <xdr:col>16</xdr:col>
      <xdr:colOff>361950</xdr:colOff>
      <xdr:row>80</xdr:row>
      <xdr:rowOff>133350</xdr:rowOff>
    </xdr:to>
    <xdr:graphicFrame>
      <xdr:nvGraphicFramePr>
        <xdr:cNvPr id="6" name="Chart 9"/>
        <xdr:cNvGraphicFramePr/>
      </xdr:nvGraphicFramePr>
      <xdr:xfrm>
        <a:off x="4895850" y="10353675"/>
        <a:ext cx="5067300" cy="3457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266700</xdr:colOff>
      <xdr:row>41</xdr:row>
      <xdr:rowOff>28575</xdr:rowOff>
    </xdr:from>
    <xdr:to>
      <xdr:col>23</xdr:col>
      <xdr:colOff>647700</xdr:colOff>
      <xdr:row>61</xdr:row>
      <xdr:rowOff>104775</xdr:rowOff>
    </xdr:to>
    <xdr:graphicFrame>
      <xdr:nvGraphicFramePr>
        <xdr:cNvPr id="7" name="Chart 10"/>
        <xdr:cNvGraphicFramePr/>
      </xdr:nvGraphicFramePr>
      <xdr:xfrm>
        <a:off x="9867900" y="6953250"/>
        <a:ext cx="5181600" cy="3609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285750</xdr:colOff>
      <xdr:row>60</xdr:row>
      <xdr:rowOff>104775</xdr:rowOff>
    </xdr:from>
    <xdr:to>
      <xdr:col>24</xdr:col>
      <xdr:colOff>9525</xdr:colOff>
      <xdr:row>80</xdr:row>
      <xdr:rowOff>142875</xdr:rowOff>
    </xdr:to>
    <xdr:graphicFrame>
      <xdr:nvGraphicFramePr>
        <xdr:cNvPr id="8" name="Chart 11"/>
        <xdr:cNvGraphicFramePr/>
      </xdr:nvGraphicFramePr>
      <xdr:xfrm>
        <a:off x="9886950" y="10401300"/>
        <a:ext cx="5210175" cy="3419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38100</xdr:rowOff>
    </xdr:from>
    <xdr:to>
      <xdr:col>9</xdr:col>
      <xdr:colOff>133350</xdr:colOff>
      <xdr:row>101</xdr:row>
      <xdr:rowOff>57150</xdr:rowOff>
    </xdr:to>
    <xdr:graphicFrame>
      <xdr:nvGraphicFramePr>
        <xdr:cNvPr id="9" name="Chart 12"/>
        <xdr:cNvGraphicFramePr/>
      </xdr:nvGraphicFramePr>
      <xdr:xfrm>
        <a:off x="0" y="13877925"/>
        <a:ext cx="493395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0</xdr:rowOff>
    </xdr:from>
    <xdr:to>
      <xdr:col>58</xdr:col>
      <xdr:colOff>476250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5762625" y="0"/>
        <a:ext cx="6000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58</xdr:col>
      <xdr:colOff>504825</xdr:colOff>
      <xdr:row>0</xdr:row>
      <xdr:rowOff>47625</xdr:rowOff>
    </xdr:from>
    <xdr:to>
      <xdr:col>65</xdr:col>
      <xdr:colOff>609600</xdr:colOff>
      <xdr:row>12</xdr:row>
      <xdr:rowOff>85725</xdr:rowOff>
    </xdr:to>
    <xdr:graphicFrame>
      <xdr:nvGraphicFramePr>
        <xdr:cNvPr id="2" name="Chart 2"/>
        <xdr:cNvGraphicFramePr/>
      </xdr:nvGraphicFramePr>
      <xdr:xfrm>
        <a:off x="11791950" y="47625"/>
        <a:ext cx="49053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57150</xdr:colOff>
      <xdr:row>12</xdr:row>
      <xdr:rowOff>76200</xdr:rowOff>
    </xdr:from>
    <xdr:to>
      <xdr:col>58</xdr:col>
      <xdr:colOff>504825</xdr:colOff>
      <xdr:row>24</xdr:row>
      <xdr:rowOff>200025</xdr:rowOff>
    </xdr:to>
    <xdr:graphicFrame>
      <xdr:nvGraphicFramePr>
        <xdr:cNvPr id="3" name="Chart 3"/>
        <xdr:cNvGraphicFramePr/>
      </xdr:nvGraphicFramePr>
      <xdr:xfrm>
        <a:off x="5772150" y="3390900"/>
        <a:ext cx="60198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504825</xdr:colOff>
      <xdr:row>12</xdr:row>
      <xdr:rowOff>95250</xdr:rowOff>
    </xdr:from>
    <xdr:to>
      <xdr:col>65</xdr:col>
      <xdr:colOff>619125</xdr:colOff>
      <xdr:row>24</xdr:row>
      <xdr:rowOff>209550</xdr:rowOff>
    </xdr:to>
    <xdr:graphicFrame>
      <xdr:nvGraphicFramePr>
        <xdr:cNvPr id="4" name="Chart 4"/>
        <xdr:cNvGraphicFramePr/>
      </xdr:nvGraphicFramePr>
      <xdr:xfrm>
        <a:off x="11791950" y="3409950"/>
        <a:ext cx="49149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762000</xdr:colOff>
      <xdr:row>34</xdr:row>
      <xdr:rowOff>238125</xdr:rowOff>
    </xdr:from>
    <xdr:to>
      <xdr:col>61</xdr:col>
      <xdr:colOff>28575</xdr:colOff>
      <xdr:row>43</xdr:row>
      <xdr:rowOff>152400</xdr:rowOff>
    </xdr:to>
    <xdr:graphicFrame>
      <xdr:nvGraphicFramePr>
        <xdr:cNvPr id="5" name="Chart 5"/>
        <xdr:cNvGraphicFramePr/>
      </xdr:nvGraphicFramePr>
      <xdr:xfrm>
        <a:off x="9334500" y="9629775"/>
        <a:ext cx="40386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61</xdr:col>
      <xdr:colOff>66675</xdr:colOff>
      <xdr:row>35</xdr:row>
      <xdr:rowOff>0</xdr:rowOff>
    </xdr:from>
    <xdr:to>
      <xdr:col>67</xdr:col>
      <xdr:colOff>9525</xdr:colOff>
      <xdr:row>43</xdr:row>
      <xdr:rowOff>133350</xdr:rowOff>
    </xdr:to>
    <xdr:graphicFrame>
      <xdr:nvGraphicFramePr>
        <xdr:cNvPr id="6" name="Chart 6"/>
        <xdr:cNvGraphicFramePr/>
      </xdr:nvGraphicFramePr>
      <xdr:xfrm>
        <a:off x="13411200" y="9667875"/>
        <a:ext cx="40576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61</xdr:col>
      <xdr:colOff>47625</xdr:colOff>
      <xdr:row>43</xdr:row>
      <xdr:rowOff>133350</xdr:rowOff>
    </xdr:from>
    <xdr:to>
      <xdr:col>67</xdr:col>
      <xdr:colOff>0</xdr:colOff>
      <xdr:row>51</xdr:row>
      <xdr:rowOff>200025</xdr:rowOff>
    </xdr:to>
    <xdr:graphicFrame>
      <xdr:nvGraphicFramePr>
        <xdr:cNvPr id="7" name="Chart 7"/>
        <xdr:cNvGraphicFramePr/>
      </xdr:nvGraphicFramePr>
      <xdr:xfrm>
        <a:off x="13392150" y="12087225"/>
        <a:ext cx="406717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771525</xdr:colOff>
      <xdr:row>43</xdr:row>
      <xdr:rowOff>142875</xdr:rowOff>
    </xdr:from>
    <xdr:to>
      <xdr:col>61</xdr:col>
      <xdr:colOff>19050</xdr:colOff>
      <xdr:row>51</xdr:row>
      <xdr:rowOff>200025</xdr:rowOff>
    </xdr:to>
    <xdr:graphicFrame>
      <xdr:nvGraphicFramePr>
        <xdr:cNvPr id="8" name="Chart 8"/>
        <xdr:cNvGraphicFramePr/>
      </xdr:nvGraphicFramePr>
      <xdr:xfrm>
        <a:off x="9344025" y="12096750"/>
        <a:ext cx="40195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0</xdr:row>
      <xdr:rowOff>47625</xdr:rowOff>
    </xdr:from>
    <xdr:to>
      <xdr:col>31</xdr:col>
      <xdr:colOff>152400</xdr:colOff>
      <xdr:row>8</xdr:row>
      <xdr:rowOff>266700</xdr:rowOff>
    </xdr:to>
    <xdr:graphicFrame>
      <xdr:nvGraphicFramePr>
        <xdr:cNvPr id="1" name="Chart 1"/>
        <xdr:cNvGraphicFramePr/>
      </xdr:nvGraphicFramePr>
      <xdr:xfrm>
        <a:off x="6296025" y="47625"/>
        <a:ext cx="55245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304800</xdr:colOff>
      <xdr:row>14</xdr:row>
      <xdr:rowOff>9525</xdr:rowOff>
    </xdr:from>
    <xdr:to>
      <xdr:col>33</xdr:col>
      <xdr:colOff>123825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6334125" y="4143375"/>
        <a:ext cx="61626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7"/>
  <sheetViews>
    <sheetView workbookViewId="0" topLeftCell="A4">
      <pane xSplit="2" ySplit="3" topLeftCell="AW35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X37" sqref="AX37:AY37"/>
    </sheetView>
  </sheetViews>
  <sheetFormatPr defaultColWidth="9.00390625" defaultRowHeight="12.75"/>
  <cols>
    <col min="1" max="1" width="4.25390625" style="30" customWidth="1"/>
    <col min="2" max="2" width="21.00390625" style="30" customWidth="1"/>
    <col min="3" max="3" width="8.25390625" style="30" customWidth="1"/>
    <col min="4" max="5" width="5.75390625" style="30" customWidth="1"/>
    <col min="6" max="8" width="5.75390625" style="30" bestFit="1" customWidth="1"/>
    <col min="9" max="12" width="5.75390625" style="30" customWidth="1"/>
    <col min="13" max="15" width="5.75390625" style="30" bestFit="1" customWidth="1"/>
    <col min="16" max="19" width="5.75390625" style="30" customWidth="1"/>
    <col min="20" max="22" width="5.75390625" style="30" bestFit="1" customWidth="1"/>
    <col min="23" max="26" width="5.75390625" style="30" customWidth="1"/>
    <col min="27" max="29" width="5.75390625" style="30" bestFit="1" customWidth="1"/>
    <col min="30" max="33" width="5.75390625" style="30" customWidth="1"/>
    <col min="34" max="36" width="5.75390625" style="30" bestFit="1" customWidth="1"/>
    <col min="37" max="40" width="5.75390625" style="30" customWidth="1"/>
    <col min="41" max="42" width="5.75390625" style="30" bestFit="1" customWidth="1"/>
    <col min="43" max="45" width="5.75390625" style="30" customWidth="1"/>
    <col min="46" max="46" width="9.00390625" style="30" customWidth="1"/>
    <col min="47" max="49" width="9.125" style="30" customWidth="1"/>
    <col min="50" max="50" width="6.125" style="31" customWidth="1"/>
    <col min="51" max="51" width="6.125" style="30" customWidth="1"/>
    <col min="52" max="52" width="6.125" style="31" customWidth="1"/>
    <col min="53" max="53" width="6.125" style="30" customWidth="1"/>
    <col min="54" max="54" width="6.125" style="31" customWidth="1"/>
    <col min="55" max="55" width="7.00390625" style="30" customWidth="1"/>
    <col min="56" max="56" width="6.75390625" style="32" customWidth="1"/>
    <col min="57" max="57" width="6.125" style="30" customWidth="1"/>
    <col min="58" max="58" width="6.125" style="32" customWidth="1"/>
    <col min="59" max="59" width="6.125" style="30" customWidth="1"/>
    <col min="60" max="60" width="9.125" style="32" customWidth="1"/>
    <col min="61" max="61" width="9.125" style="30" customWidth="1"/>
    <col min="62" max="67" width="7.125" style="30" customWidth="1"/>
    <col min="68" max="16384" width="9.125" style="30" customWidth="1"/>
  </cols>
  <sheetData>
    <row r="1" spans="1:84" ht="11.25">
      <c r="A1" s="29" t="s">
        <v>23</v>
      </c>
      <c r="CA1" s="33" t="s">
        <v>37</v>
      </c>
      <c r="CB1" s="34" t="s">
        <v>38</v>
      </c>
      <c r="CC1" s="35" t="s">
        <v>39</v>
      </c>
      <c r="CD1" s="34" t="s">
        <v>42</v>
      </c>
      <c r="CE1" s="33" t="s">
        <v>40</v>
      </c>
      <c r="CF1" s="34" t="s">
        <v>41</v>
      </c>
    </row>
    <row r="2" spans="1:84" s="29" customFormat="1" ht="11.25">
      <c r="A2" s="29" t="s">
        <v>0</v>
      </c>
      <c r="G2" s="36"/>
      <c r="N2" s="36"/>
      <c r="U2" s="36"/>
      <c r="AB2" s="36"/>
      <c r="AI2" s="36"/>
      <c r="AP2" s="36"/>
      <c r="AX2" s="37"/>
      <c r="AZ2" s="37"/>
      <c r="BB2" s="37"/>
      <c r="BD2" s="38"/>
      <c r="BF2" s="38"/>
      <c r="BH2" s="38"/>
      <c r="BZ2" s="29">
        <v>2007</v>
      </c>
      <c r="CA2" s="39">
        <f aca="true" t="shared" si="0" ref="CA2:CF2">AX11</f>
        <v>8819.995</v>
      </c>
      <c r="CB2" s="39">
        <f t="shared" si="0"/>
        <v>9275.2842</v>
      </c>
      <c r="CC2" s="39">
        <f t="shared" si="0"/>
        <v>7544.284999999999</v>
      </c>
      <c r="CD2" s="39">
        <f t="shared" si="0"/>
        <v>4645.344</v>
      </c>
      <c r="CE2" s="39">
        <f t="shared" si="0"/>
        <v>10935.913999999999</v>
      </c>
      <c r="CF2" s="39">
        <f t="shared" si="0"/>
        <v>3312.447</v>
      </c>
    </row>
    <row r="3" spans="1:84" s="42" customFormat="1" ht="11.25" customHeight="1">
      <c r="A3" s="112" t="s">
        <v>36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41"/>
      <c r="AS3" s="41"/>
      <c r="AT3" s="41"/>
      <c r="AU3" s="41"/>
      <c r="AV3" s="41"/>
      <c r="AX3" s="43"/>
      <c r="AZ3" s="43"/>
      <c r="BB3" s="43"/>
      <c r="BD3" s="44"/>
      <c r="BF3" s="44"/>
      <c r="BH3" s="44"/>
      <c r="BZ3" s="42">
        <v>2008</v>
      </c>
      <c r="CA3" s="45">
        <f aca="true" t="shared" si="1" ref="CA3:CF3">BD11</f>
        <v>12998.4946</v>
      </c>
      <c r="CB3" s="45">
        <f t="shared" si="1"/>
        <v>8887.06</v>
      </c>
      <c r="CC3" s="45">
        <f t="shared" si="1"/>
        <v>6192.8776</v>
      </c>
      <c r="CD3" s="45">
        <f t="shared" si="1"/>
        <v>3545.4692</v>
      </c>
      <c r="CE3" s="45">
        <f t="shared" si="1"/>
        <v>9864.6366</v>
      </c>
      <c r="CF3" s="45">
        <f t="shared" si="1"/>
        <v>5271.4298</v>
      </c>
    </row>
    <row r="4" spans="1:60" s="42" customFormat="1" ht="15.75" customHeight="1">
      <c r="A4" s="113"/>
      <c r="B4" s="113"/>
      <c r="C4" s="114"/>
      <c r="D4" s="114"/>
      <c r="E4" s="114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41"/>
      <c r="AS4" s="41"/>
      <c r="AT4" s="41"/>
      <c r="AU4" s="41"/>
      <c r="AV4" s="41"/>
      <c r="AX4" s="43"/>
      <c r="AZ4" s="43"/>
      <c r="BB4" s="43"/>
      <c r="BD4" s="44" t="s">
        <v>44</v>
      </c>
      <c r="BE4" s="42">
        <v>2007</v>
      </c>
      <c r="BF4" s="44"/>
      <c r="BH4" s="44"/>
    </row>
    <row r="5" spans="1:67" s="34" customFormat="1" ht="12.75" customHeight="1">
      <c r="A5" s="112" t="s">
        <v>1</v>
      </c>
      <c r="B5" s="117" t="s">
        <v>2</v>
      </c>
      <c r="C5" s="46" t="s">
        <v>3</v>
      </c>
      <c r="D5" s="47"/>
      <c r="E5" s="47"/>
      <c r="F5" s="115" t="s">
        <v>29</v>
      </c>
      <c r="G5" s="116"/>
      <c r="H5" s="116"/>
      <c r="I5" s="48"/>
      <c r="J5" s="48"/>
      <c r="K5" s="48"/>
      <c r="L5" s="48"/>
      <c r="M5" s="116" t="s">
        <v>30</v>
      </c>
      <c r="N5" s="116"/>
      <c r="O5" s="116"/>
      <c r="P5" s="48"/>
      <c r="Q5" s="48"/>
      <c r="R5" s="48"/>
      <c r="S5" s="48"/>
      <c r="T5" s="116" t="s">
        <v>31</v>
      </c>
      <c r="U5" s="116"/>
      <c r="V5" s="116"/>
      <c r="W5" s="48"/>
      <c r="X5" s="48"/>
      <c r="Y5" s="48"/>
      <c r="Z5" s="48"/>
      <c r="AA5" s="116" t="s">
        <v>32</v>
      </c>
      <c r="AB5" s="116"/>
      <c r="AC5" s="116"/>
      <c r="AD5" s="48"/>
      <c r="AE5" s="48"/>
      <c r="AF5" s="48"/>
      <c r="AG5" s="48"/>
      <c r="AH5" s="116" t="s">
        <v>33</v>
      </c>
      <c r="AI5" s="116"/>
      <c r="AJ5" s="116"/>
      <c r="AK5" s="48"/>
      <c r="AL5" s="48"/>
      <c r="AM5" s="48"/>
      <c r="AN5" s="48"/>
      <c r="AO5" s="116" t="s">
        <v>34</v>
      </c>
      <c r="AP5" s="116"/>
      <c r="AQ5" s="116"/>
      <c r="AR5" s="49"/>
      <c r="AS5" s="49"/>
      <c r="AT5" s="49" t="s">
        <v>43</v>
      </c>
      <c r="AU5" s="49"/>
      <c r="AV5" s="49"/>
      <c r="AX5" s="33" t="s">
        <v>37</v>
      </c>
      <c r="AY5" s="34" t="s">
        <v>38</v>
      </c>
      <c r="AZ5" s="35" t="s">
        <v>39</v>
      </c>
      <c r="BA5" s="34" t="s">
        <v>42</v>
      </c>
      <c r="BB5" s="33" t="s">
        <v>40</v>
      </c>
      <c r="BC5" s="34" t="s">
        <v>41</v>
      </c>
      <c r="BD5" s="33" t="s">
        <v>37</v>
      </c>
      <c r="BE5" s="34" t="s">
        <v>38</v>
      </c>
      <c r="BF5" s="35" t="s">
        <v>39</v>
      </c>
      <c r="BG5" s="34" t="s">
        <v>42</v>
      </c>
      <c r="BH5" s="33" t="s">
        <v>40</v>
      </c>
      <c r="BI5" s="34" t="s">
        <v>41</v>
      </c>
      <c r="BJ5" s="33" t="s">
        <v>37</v>
      </c>
      <c r="BK5" s="34" t="s">
        <v>38</v>
      </c>
      <c r="BL5" s="35" t="s">
        <v>39</v>
      </c>
      <c r="BM5" s="34" t="s">
        <v>42</v>
      </c>
      <c r="BN5" s="33" t="s">
        <v>40</v>
      </c>
      <c r="BO5" s="34" t="s">
        <v>41</v>
      </c>
    </row>
    <row r="6" spans="1:74" s="34" customFormat="1" ht="12.75" thickBot="1">
      <c r="A6" s="116"/>
      <c r="B6" s="118"/>
      <c r="C6" s="50" t="s">
        <v>4</v>
      </c>
      <c r="D6" s="40">
        <v>2003</v>
      </c>
      <c r="E6" s="40">
        <v>2004</v>
      </c>
      <c r="F6" s="51">
        <v>2005</v>
      </c>
      <c r="G6" s="52">
        <v>2006</v>
      </c>
      <c r="H6" s="40">
        <v>2007</v>
      </c>
      <c r="I6" s="34">
        <v>2008</v>
      </c>
      <c r="J6" s="40">
        <v>2009</v>
      </c>
      <c r="K6" s="40">
        <v>2003</v>
      </c>
      <c r="L6" s="40">
        <v>2004</v>
      </c>
      <c r="M6" s="52">
        <v>2005</v>
      </c>
      <c r="N6" s="52">
        <v>2006</v>
      </c>
      <c r="O6" s="40">
        <v>2007</v>
      </c>
      <c r="P6" s="34">
        <v>2008</v>
      </c>
      <c r="Q6" s="11">
        <v>2009</v>
      </c>
      <c r="R6" s="40">
        <v>2003</v>
      </c>
      <c r="S6" s="40">
        <v>2004</v>
      </c>
      <c r="T6" s="40">
        <v>2005</v>
      </c>
      <c r="U6" s="52">
        <v>2006</v>
      </c>
      <c r="V6" s="40">
        <v>2007</v>
      </c>
      <c r="W6" s="34">
        <v>2008</v>
      </c>
      <c r="X6" s="34">
        <v>2009</v>
      </c>
      <c r="Y6" s="40">
        <v>2003</v>
      </c>
      <c r="Z6" s="40">
        <v>2004</v>
      </c>
      <c r="AA6" s="40">
        <v>2005</v>
      </c>
      <c r="AB6" s="52">
        <v>2006</v>
      </c>
      <c r="AC6" s="40">
        <v>2007</v>
      </c>
      <c r="AD6" s="34">
        <v>2008</v>
      </c>
      <c r="AE6" s="40">
        <v>2009</v>
      </c>
      <c r="AF6" s="40">
        <v>2003</v>
      </c>
      <c r="AG6" s="40">
        <v>2004</v>
      </c>
      <c r="AH6" s="40">
        <v>2005</v>
      </c>
      <c r="AI6" s="40">
        <v>2006</v>
      </c>
      <c r="AJ6" s="40">
        <v>2007</v>
      </c>
      <c r="AK6" s="34">
        <v>2008</v>
      </c>
      <c r="AL6" s="40">
        <v>2009</v>
      </c>
      <c r="AM6" s="40">
        <v>2003</v>
      </c>
      <c r="AN6" s="40">
        <v>2004</v>
      </c>
      <c r="AO6" s="40">
        <v>2005</v>
      </c>
      <c r="AP6" s="40">
        <v>2006</v>
      </c>
      <c r="AQ6" s="40">
        <v>2007</v>
      </c>
      <c r="AR6" s="34">
        <v>2008</v>
      </c>
      <c r="AS6" s="40">
        <v>2009</v>
      </c>
      <c r="AT6" s="34">
        <v>2007</v>
      </c>
      <c r="AU6" s="34">
        <v>2008</v>
      </c>
      <c r="AV6" s="34">
        <v>2009</v>
      </c>
      <c r="AX6" s="34">
        <v>2007</v>
      </c>
      <c r="AY6" s="34">
        <v>2007</v>
      </c>
      <c r="AZ6" s="34">
        <v>2007</v>
      </c>
      <c r="BA6" s="34">
        <v>2007</v>
      </c>
      <c r="BB6" s="34">
        <v>2007</v>
      </c>
      <c r="BC6" s="34">
        <v>2007</v>
      </c>
      <c r="BD6" s="34">
        <v>2008</v>
      </c>
      <c r="BE6" s="34">
        <v>2008</v>
      </c>
      <c r="BF6" s="34">
        <v>2008</v>
      </c>
      <c r="BG6" s="34">
        <v>2008</v>
      </c>
      <c r="BH6" s="34">
        <v>2008</v>
      </c>
      <c r="BI6" s="34">
        <v>2008</v>
      </c>
      <c r="BJ6" s="34">
        <v>2009</v>
      </c>
      <c r="BK6" s="34">
        <v>2009</v>
      </c>
      <c r="BL6" s="34">
        <v>2009</v>
      </c>
      <c r="BM6" s="34">
        <v>2009</v>
      </c>
      <c r="BN6" s="34">
        <v>2009</v>
      </c>
      <c r="BO6" s="34">
        <v>2009</v>
      </c>
      <c r="BQ6" s="33" t="s">
        <v>37</v>
      </c>
      <c r="BR6" s="34" t="s">
        <v>38</v>
      </c>
      <c r="BS6" s="35" t="s">
        <v>39</v>
      </c>
      <c r="BT6" s="34" t="s">
        <v>42</v>
      </c>
      <c r="BU6" s="33" t="s">
        <v>40</v>
      </c>
      <c r="BV6" s="34" t="s">
        <v>41</v>
      </c>
    </row>
    <row r="7" spans="1:74" s="69" customFormat="1" ht="21" customHeight="1">
      <c r="A7" s="48">
        <v>1</v>
      </c>
      <c r="B7" s="53" t="s">
        <v>5</v>
      </c>
      <c r="C7" s="54" t="s">
        <v>6</v>
      </c>
      <c r="D7" s="55">
        <v>1.02</v>
      </c>
      <c r="E7" s="56">
        <v>0.93</v>
      </c>
      <c r="F7" s="57">
        <v>1.13</v>
      </c>
      <c r="G7" s="58">
        <v>0.66</v>
      </c>
      <c r="H7" s="58">
        <v>0.99</v>
      </c>
      <c r="I7" s="59">
        <v>1.62</v>
      </c>
      <c r="J7" s="7">
        <v>1.61</v>
      </c>
      <c r="K7" s="60">
        <v>14.76</v>
      </c>
      <c r="L7" s="61">
        <v>15.28</v>
      </c>
      <c r="M7" s="57">
        <v>16.85</v>
      </c>
      <c r="N7" s="58">
        <v>15.49</v>
      </c>
      <c r="O7" s="58">
        <v>16.68</v>
      </c>
      <c r="P7" s="59">
        <v>20.72</v>
      </c>
      <c r="Q7" s="7">
        <v>23.91</v>
      </c>
      <c r="R7" s="60">
        <v>29.68</v>
      </c>
      <c r="S7" s="61">
        <v>30.28</v>
      </c>
      <c r="T7" s="57">
        <v>31.06</v>
      </c>
      <c r="U7" s="58">
        <v>36.47</v>
      </c>
      <c r="V7" s="58">
        <v>32.98</v>
      </c>
      <c r="W7" s="59">
        <v>33.56</v>
      </c>
      <c r="X7" s="7">
        <v>34.39</v>
      </c>
      <c r="Y7" s="62">
        <v>20.76</v>
      </c>
      <c r="Z7" s="63">
        <v>21.2</v>
      </c>
      <c r="AA7" s="58">
        <v>19.78</v>
      </c>
      <c r="AB7" s="58">
        <v>21.89</v>
      </c>
      <c r="AC7" s="58">
        <v>20.21</v>
      </c>
      <c r="AD7" s="59">
        <v>18.19</v>
      </c>
      <c r="AE7" s="7">
        <v>17.49</v>
      </c>
      <c r="AF7" s="55">
        <v>30.42</v>
      </c>
      <c r="AG7" s="56">
        <v>29.85</v>
      </c>
      <c r="AH7" s="58">
        <v>27.99</v>
      </c>
      <c r="AI7" s="58">
        <v>22.87</v>
      </c>
      <c r="AJ7" s="58">
        <v>25.18</v>
      </c>
      <c r="AK7" s="59">
        <v>21.9</v>
      </c>
      <c r="AL7" s="12">
        <v>19.26</v>
      </c>
      <c r="AM7" s="55">
        <v>3.32</v>
      </c>
      <c r="AN7" s="56">
        <v>2.43</v>
      </c>
      <c r="AO7" s="58">
        <v>3.16</v>
      </c>
      <c r="AP7" s="58">
        <v>2.59</v>
      </c>
      <c r="AQ7" s="58">
        <v>3.93</v>
      </c>
      <c r="AR7" s="59">
        <v>3.98</v>
      </c>
      <c r="AS7" s="7">
        <v>3.31</v>
      </c>
      <c r="AT7" s="65">
        <v>93882</v>
      </c>
      <c r="AU7" s="65">
        <v>90508</v>
      </c>
      <c r="AV7" s="105">
        <v>85354</v>
      </c>
      <c r="AW7" s="53" t="s">
        <v>5</v>
      </c>
      <c r="AX7" s="66">
        <f>AT7*H7/100</f>
        <v>929.4318</v>
      </c>
      <c r="AY7" s="67">
        <f>O7*AU7/100</f>
        <v>15096.7344</v>
      </c>
      <c r="AZ7" s="66">
        <f>AT7*V7/100</f>
        <v>30962.2836</v>
      </c>
      <c r="BA7" s="67">
        <f>AT7*AC7/100</f>
        <v>18973.5522</v>
      </c>
      <c r="BB7" s="66">
        <f>AT7*AJ7/100</f>
        <v>23639.487599999997</v>
      </c>
      <c r="BC7" s="67">
        <f>AT7*AQ7/100</f>
        <v>3689.5626</v>
      </c>
      <c r="BD7" s="68">
        <f aca="true" t="shared" si="2" ref="BD7:BD28">AU7*I7/100</f>
        <v>1466.2296000000001</v>
      </c>
      <c r="BE7" s="67">
        <f aca="true" t="shared" si="3" ref="BE7:BE28">AU7*P7/100</f>
        <v>18753.2576</v>
      </c>
      <c r="BF7" s="68">
        <f aca="true" t="shared" si="4" ref="BF7:BF28">AU7*W7/100</f>
        <v>30374.4848</v>
      </c>
      <c r="BG7" s="67">
        <f aca="true" t="shared" si="5" ref="BG7:BG28">AU7*AD7/100</f>
        <v>16463.4052</v>
      </c>
      <c r="BH7" s="68">
        <f aca="true" t="shared" si="6" ref="BH7:BH28">AU7*AK7/100</f>
        <v>19821.252</v>
      </c>
      <c r="BI7" s="67">
        <f aca="true" t="shared" si="7" ref="BI7:BI28">AU7*AR7/100</f>
        <v>3602.2184</v>
      </c>
      <c r="BJ7" s="67">
        <f>AV7*J7/100</f>
        <v>1374.1994</v>
      </c>
      <c r="BK7" s="67">
        <f>AV7*Q7/100</f>
        <v>20408.1414</v>
      </c>
      <c r="BL7" s="67">
        <f>AV7*X7/100</f>
        <v>29353.2406</v>
      </c>
      <c r="BM7" s="67">
        <f>AV7*AE7/100</f>
        <v>14928.4146</v>
      </c>
      <c r="BN7" s="67">
        <f>AV7*AL7/100</f>
        <v>16439.1804</v>
      </c>
      <c r="BO7" s="67">
        <f>AV7*AS7/100</f>
        <v>2825.2174</v>
      </c>
      <c r="BP7" s="69">
        <v>2007</v>
      </c>
      <c r="BQ7" s="67">
        <f aca="true" t="shared" si="8" ref="BQ7:BV7">AX7</f>
        <v>929.4318</v>
      </c>
      <c r="BR7" s="67">
        <f t="shared" si="8"/>
        <v>15096.7344</v>
      </c>
      <c r="BS7" s="67">
        <f t="shared" si="8"/>
        <v>30962.2836</v>
      </c>
      <c r="BT7" s="67">
        <f t="shared" si="8"/>
        <v>18973.5522</v>
      </c>
      <c r="BU7" s="67">
        <f t="shared" si="8"/>
        <v>23639.487599999997</v>
      </c>
      <c r="BV7" s="67">
        <f t="shared" si="8"/>
        <v>3689.5626</v>
      </c>
    </row>
    <row r="8" spans="1:74" s="69" customFormat="1" ht="20.25" customHeight="1">
      <c r="A8" s="48">
        <v>2</v>
      </c>
      <c r="B8" s="53" t="s">
        <v>7</v>
      </c>
      <c r="C8" s="70" t="s">
        <v>6</v>
      </c>
      <c r="D8" s="70">
        <v>8.48</v>
      </c>
      <c r="E8" s="71">
        <v>7.83</v>
      </c>
      <c r="F8" s="57">
        <v>7.45</v>
      </c>
      <c r="G8" s="58">
        <v>15.31</v>
      </c>
      <c r="H8" s="58">
        <v>13.41</v>
      </c>
      <c r="I8" s="59">
        <v>7.17</v>
      </c>
      <c r="J8" s="7">
        <v>4.77</v>
      </c>
      <c r="K8" s="72">
        <v>13.96</v>
      </c>
      <c r="L8" s="73">
        <v>15.65</v>
      </c>
      <c r="M8" s="57">
        <v>15.05</v>
      </c>
      <c r="N8" s="58">
        <v>19.09</v>
      </c>
      <c r="O8" s="58">
        <v>16.32</v>
      </c>
      <c r="P8" s="59">
        <v>13.72</v>
      </c>
      <c r="Q8" s="7">
        <v>9.4</v>
      </c>
      <c r="R8" s="72">
        <v>14.53</v>
      </c>
      <c r="S8" s="73">
        <v>16.33</v>
      </c>
      <c r="T8" s="57">
        <v>15.16</v>
      </c>
      <c r="U8" s="58">
        <v>16.6</v>
      </c>
      <c r="V8" s="58">
        <v>15.86</v>
      </c>
      <c r="W8" s="59">
        <v>12.72</v>
      </c>
      <c r="X8" s="7">
        <v>14.17</v>
      </c>
      <c r="Y8" s="57">
        <v>10.12</v>
      </c>
      <c r="Z8" s="74">
        <v>11.29</v>
      </c>
      <c r="AA8" s="58">
        <v>10.27</v>
      </c>
      <c r="AB8" s="58">
        <v>10.87</v>
      </c>
      <c r="AC8" s="58">
        <v>8.27</v>
      </c>
      <c r="AD8" s="59">
        <v>12.09</v>
      </c>
      <c r="AE8" s="7">
        <v>9.4</v>
      </c>
      <c r="AF8" s="70">
        <v>32.18</v>
      </c>
      <c r="AG8" s="71">
        <v>30.92</v>
      </c>
      <c r="AH8" s="58">
        <v>28.01</v>
      </c>
      <c r="AI8" s="58">
        <v>24.71</v>
      </c>
      <c r="AJ8" s="58">
        <v>23.03</v>
      </c>
      <c r="AK8" s="59">
        <v>25.18</v>
      </c>
      <c r="AL8" s="12">
        <v>30.29</v>
      </c>
      <c r="AM8" s="70">
        <v>20.69</v>
      </c>
      <c r="AN8" s="71">
        <v>17.96</v>
      </c>
      <c r="AO8" s="58">
        <v>24.03</v>
      </c>
      <c r="AP8" s="58">
        <v>13.39</v>
      </c>
      <c r="AQ8" s="58">
        <v>23.08</v>
      </c>
      <c r="AR8" s="59">
        <v>29.09</v>
      </c>
      <c r="AS8" s="7">
        <v>31.94</v>
      </c>
      <c r="AT8" s="65">
        <v>2182</v>
      </c>
      <c r="AU8" s="65">
        <v>794</v>
      </c>
      <c r="AV8" s="106">
        <v>670</v>
      </c>
      <c r="AW8" s="53" t="s">
        <v>7</v>
      </c>
      <c r="AX8" s="66">
        <f>AT8*H8/100</f>
        <v>292.6062</v>
      </c>
      <c r="AY8" s="67">
        <f aca="true" t="shared" si="9" ref="AY8:AY28">O8*AU8/100</f>
        <v>129.5808</v>
      </c>
      <c r="AZ8" s="66">
        <f aca="true" t="shared" si="10" ref="AZ8:AZ28">AT8*V8/100</f>
        <v>346.06519999999995</v>
      </c>
      <c r="BA8" s="67">
        <f aca="true" t="shared" si="11" ref="BA8:BA28">AT8*AC8/100</f>
        <v>180.4514</v>
      </c>
      <c r="BB8" s="66">
        <f aca="true" t="shared" si="12" ref="BB8:BB28">AT8*AJ8/100</f>
        <v>502.5146</v>
      </c>
      <c r="BC8" s="67">
        <f aca="true" t="shared" si="13" ref="BC8:BC28">AT8*AQ8/100</f>
        <v>503.6056</v>
      </c>
      <c r="BD8" s="68">
        <f t="shared" si="2"/>
        <v>56.92979999999999</v>
      </c>
      <c r="BE8" s="67">
        <f t="shared" si="3"/>
        <v>108.9368</v>
      </c>
      <c r="BF8" s="68">
        <f t="shared" si="4"/>
        <v>100.99680000000001</v>
      </c>
      <c r="BG8" s="67">
        <f t="shared" si="5"/>
        <v>95.99459999999999</v>
      </c>
      <c r="BH8" s="68">
        <f t="shared" si="6"/>
        <v>199.92919999999998</v>
      </c>
      <c r="BI8" s="67">
        <f t="shared" si="7"/>
        <v>230.97459999999998</v>
      </c>
      <c r="BJ8" s="67">
        <f aca="true" t="shared" si="14" ref="BJ8:BJ28">AV8*J8/100</f>
        <v>31.958999999999996</v>
      </c>
      <c r="BK8" s="67">
        <f aca="true" t="shared" si="15" ref="BK8:BK28">AV8*Q8/100</f>
        <v>62.98</v>
      </c>
      <c r="BL8" s="67">
        <f aca="true" t="shared" si="16" ref="BL8:BL28">AV8*X8/100</f>
        <v>94.939</v>
      </c>
      <c r="BM8" s="67">
        <f aca="true" t="shared" si="17" ref="BM8:BM28">AV8*AE8/100</f>
        <v>62.98</v>
      </c>
      <c r="BN8" s="67">
        <f aca="true" t="shared" si="18" ref="BN8:BN28">AV8*AL8/100</f>
        <v>202.94299999999998</v>
      </c>
      <c r="BO8" s="67">
        <f aca="true" t="shared" si="19" ref="BO8:BO28">AV8*AS8/100</f>
        <v>213.998</v>
      </c>
      <c r="BP8" s="69">
        <v>2008</v>
      </c>
      <c r="BQ8" s="67">
        <f aca="true" t="shared" si="20" ref="BQ8:BV8">BD7</f>
        <v>1466.2296000000001</v>
      </c>
      <c r="BR8" s="67">
        <f t="shared" si="20"/>
        <v>18753.2576</v>
      </c>
      <c r="BS8" s="67">
        <f t="shared" si="20"/>
        <v>30374.4848</v>
      </c>
      <c r="BT8" s="67">
        <f t="shared" si="20"/>
        <v>16463.4052</v>
      </c>
      <c r="BU8" s="67">
        <f t="shared" si="20"/>
        <v>19821.252</v>
      </c>
      <c r="BV8" s="67">
        <f t="shared" si="20"/>
        <v>3602.2184</v>
      </c>
    </row>
    <row r="9" spans="1:74" s="69" customFormat="1" ht="28.5" customHeight="1">
      <c r="A9" s="48">
        <v>3</v>
      </c>
      <c r="B9" s="53" t="s">
        <v>25</v>
      </c>
      <c r="C9" s="70" t="s">
        <v>6</v>
      </c>
      <c r="D9" s="75">
        <v>18</v>
      </c>
      <c r="E9" s="76">
        <v>32.88</v>
      </c>
      <c r="F9" s="57">
        <v>19.24</v>
      </c>
      <c r="G9" s="58">
        <v>27.42</v>
      </c>
      <c r="H9" s="58">
        <v>33.88</v>
      </c>
      <c r="I9" s="59">
        <v>27.71</v>
      </c>
      <c r="J9" s="7">
        <v>39.61</v>
      </c>
      <c r="K9" s="72">
        <v>16.46</v>
      </c>
      <c r="L9" s="73">
        <v>15.75</v>
      </c>
      <c r="M9" s="57">
        <v>12.59</v>
      </c>
      <c r="N9" s="58">
        <v>15.99</v>
      </c>
      <c r="O9" s="58">
        <v>17.13</v>
      </c>
      <c r="P9" s="59">
        <v>21.79</v>
      </c>
      <c r="Q9" s="7">
        <v>17.24</v>
      </c>
      <c r="R9" s="72">
        <v>13.98</v>
      </c>
      <c r="S9" s="73">
        <v>10.09</v>
      </c>
      <c r="T9" s="57">
        <v>12.34</v>
      </c>
      <c r="U9" s="58">
        <v>11.2</v>
      </c>
      <c r="V9" s="58">
        <v>12.32</v>
      </c>
      <c r="W9" s="59">
        <v>16.15</v>
      </c>
      <c r="X9" s="7">
        <v>11.1</v>
      </c>
      <c r="Y9" s="57">
        <v>9.31</v>
      </c>
      <c r="Z9" s="74">
        <v>5.83</v>
      </c>
      <c r="AA9" s="58">
        <v>10.52</v>
      </c>
      <c r="AB9" s="58">
        <v>7.54</v>
      </c>
      <c r="AC9" s="58">
        <v>7.32</v>
      </c>
      <c r="AD9" s="59">
        <v>6.91</v>
      </c>
      <c r="AE9" s="7">
        <v>5.67</v>
      </c>
      <c r="AF9" s="75">
        <v>23.4</v>
      </c>
      <c r="AG9" s="76">
        <v>15.69</v>
      </c>
      <c r="AH9" s="58">
        <v>23.93</v>
      </c>
      <c r="AI9" s="58">
        <v>19.06</v>
      </c>
      <c r="AJ9" s="58">
        <v>12.87</v>
      </c>
      <c r="AK9" s="59">
        <v>13.14</v>
      </c>
      <c r="AL9" s="12">
        <v>11.51</v>
      </c>
      <c r="AM9" s="70">
        <v>18.82</v>
      </c>
      <c r="AN9" s="71">
        <v>19.75</v>
      </c>
      <c r="AO9" s="58">
        <v>21.35</v>
      </c>
      <c r="AP9" s="58">
        <v>18.77</v>
      </c>
      <c r="AQ9" s="58">
        <v>16.45</v>
      </c>
      <c r="AR9" s="59">
        <v>14.27</v>
      </c>
      <c r="AS9" s="7">
        <v>14.83</v>
      </c>
      <c r="AT9" s="65">
        <v>46395</v>
      </c>
      <c r="AU9" s="65">
        <v>41976</v>
      </c>
      <c r="AV9" s="106">
        <v>38138</v>
      </c>
      <c r="AW9" s="53" t="s">
        <v>25</v>
      </c>
      <c r="AX9" s="66">
        <f aca="true" t="shared" si="21" ref="AX9:AX28">AT9*H9/100</f>
        <v>15718.626</v>
      </c>
      <c r="AY9" s="67">
        <f t="shared" si="9"/>
        <v>7190.4888</v>
      </c>
      <c r="AZ9" s="66">
        <f t="shared" si="10"/>
        <v>5715.8640000000005</v>
      </c>
      <c r="BA9" s="67">
        <f t="shared" si="11"/>
        <v>3396.114</v>
      </c>
      <c r="BB9" s="66">
        <f t="shared" si="12"/>
        <v>5971.036499999999</v>
      </c>
      <c r="BC9" s="67">
        <f t="shared" si="13"/>
        <v>7631.9775</v>
      </c>
      <c r="BD9" s="68">
        <f t="shared" si="2"/>
        <v>11631.5496</v>
      </c>
      <c r="BE9" s="67">
        <f t="shared" si="3"/>
        <v>9146.570399999999</v>
      </c>
      <c r="BF9" s="68">
        <f t="shared" si="4"/>
        <v>6779.123999999999</v>
      </c>
      <c r="BG9" s="67">
        <f t="shared" si="5"/>
        <v>2900.5416000000005</v>
      </c>
      <c r="BH9" s="68">
        <f t="shared" si="6"/>
        <v>5515.6464000000005</v>
      </c>
      <c r="BI9" s="67">
        <f t="shared" si="7"/>
        <v>5989.9752</v>
      </c>
      <c r="BJ9" s="67">
        <f t="shared" si="14"/>
        <v>15106.4618</v>
      </c>
      <c r="BK9" s="67">
        <f t="shared" si="15"/>
        <v>6574.9912</v>
      </c>
      <c r="BL9" s="67">
        <f t="shared" si="16"/>
        <v>4233.318</v>
      </c>
      <c r="BM9" s="67">
        <f t="shared" si="17"/>
        <v>2162.4246</v>
      </c>
      <c r="BN9" s="67">
        <f t="shared" si="18"/>
        <v>4389.6838</v>
      </c>
      <c r="BO9" s="67">
        <f t="shared" si="19"/>
        <v>5655.865400000001</v>
      </c>
      <c r="BP9" s="69">
        <v>2009</v>
      </c>
      <c r="BQ9" s="67">
        <f aca="true" t="shared" si="22" ref="BQ9:BV9">BJ7</f>
        <v>1374.1994</v>
      </c>
      <c r="BR9" s="67">
        <f t="shared" si="22"/>
        <v>20408.1414</v>
      </c>
      <c r="BS9" s="67">
        <f t="shared" si="22"/>
        <v>29353.2406</v>
      </c>
      <c r="BT9" s="67">
        <f t="shared" si="22"/>
        <v>14928.4146</v>
      </c>
      <c r="BU9" s="67">
        <f t="shared" si="22"/>
        <v>16439.1804</v>
      </c>
      <c r="BV9" s="67">
        <f t="shared" si="22"/>
        <v>2825.2174</v>
      </c>
    </row>
    <row r="10" spans="1:67" s="69" customFormat="1" ht="21" customHeight="1">
      <c r="A10" s="48">
        <v>4</v>
      </c>
      <c r="B10" s="53" t="s">
        <v>8</v>
      </c>
      <c r="C10" s="70" t="s">
        <v>6</v>
      </c>
      <c r="D10" s="75">
        <v>20.33</v>
      </c>
      <c r="E10" s="76">
        <v>9.79</v>
      </c>
      <c r="F10" s="57">
        <v>9.55</v>
      </c>
      <c r="G10" s="58">
        <v>31.58</v>
      </c>
      <c r="H10" s="58">
        <v>37.37</v>
      </c>
      <c r="I10" s="59">
        <v>48.28</v>
      </c>
      <c r="J10" s="7">
        <v>46.97</v>
      </c>
      <c r="K10" s="72">
        <v>21.61</v>
      </c>
      <c r="L10" s="73">
        <v>14.35</v>
      </c>
      <c r="M10" s="57">
        <v>13.17</v>
      </c>
      <c r="N10" s="58">
        <v>22.06</v>
      </c>
      <c r="O10" s="58">
        <v>22.9</v>
      </c>
      <c r="P10" s="59">
        <v>17.84</v>
      </c>
      <c r="Q10" s="7">
        <v>18</v>
      </c>
      <c r="R10" s="72">
        <v>17.83</v>
      </c>
      <c r="S10" s="73">
        <v>13.82</v>
      </c>
      <c r="T10" s="57">
        <v>13.18</v>
      </c>
      <c r="U10" s="58">
        <v>14.13</v>
      </c>
      <c r="V10" s="58">
        <v>11.37</v>
      </c>
      <c r="W10" s="59">
        <v>8.55</v>
      </c>
      <c r="X10" s="7">
        <v>10.12</v>
      </c>
      <c r="Y10" s="57">
        <v>10.73</v>
      </c>
      <c r="Z10" s="74">
        <v>9.58</v>
      </c>
      <c r="AA10" s="58">
        <v>8.61</v>
      </c>
      <c r="AB10" s="58">
        <v>7.56</v>
      </c>
      <c r="AC10" s="58">
        <v>5.68</v>
      </c>
      <c r="AD10" s="59">
        <v>3.42</v>
      </c>
      <c r="AE10" s="7">
        <v>4.36</v>
      </c>
      <c r="AF10" s="70">
        <v>22.71</v>
      </c>
      <c r="AG10" s="71">
        <v>31.68</v>
      </c>
      <c r="AH10" s="58">
        <v>30.18</v>
      </c>
      <c r="AI10" s="58">
        <v>13.61</v>
      </c>
      <c r="AJ10" s="58">
        <v>11.87</v>
      </c>
      <c r="AK10" s="59">
        <v>9.77</v>
      </c>
      <c r="AL10" s="12">
        <v>10.54</v>
      </c>
      <c r="AM10" s="70">
        <v>6.77</v>
      </c>
      <c r="AN10" s="71">
        <v>20.75</v>
      </c>
      <c r="AO10" s="58">
        <v>24.28</v>
      </c>
      <c r="AP10" s="58">
        <v>11.03</v>
      </c>
      <c r="AQ10" s="58">
        <v>10.78</v>
      </c>
      <c r="AR10" s="59">
        <v>12.1</v>
      </c>
      <c r="AS10" s="7">
        <v>9.98</v>
      </c>
      <c r="AT10" s="65">
        <v>1196</v>
      </c>
      <c r="AU10" s="65">
        <v>818</v>
      </c>
      <c r="AV10" s="106">
        <v>711</v>
      </c>
      <c r="AW10" s="53" t="s">
        <v>8</v>
      </c>
      <c r="AX10" s="66">
        <f t="shared" si="21"/>
        <v>446.94519999999994</v>
      </c>
      <c r="AY10" s="67">
        <f t="shared" si="9"/>
        <v>187.32199999999997</v>
      </c>
      <c r="AZ10" s="66">
        <f t="shared" si="10"/>
        <v>135.9852</v>
      </c>
      <c r="BA10" s="67">
        <f t="shared" si="11"/>
        <v>67.9328</v>
      </c>
      <c r="BB10" s="66">
        <f t="shared" si="12"/>
        <v>141.96519999999998</v>
      </c>
      <c r="BC10" s="67">
        <f t="shared" si="13"/>
        <v>128.9288</v>
      </c>
      <c r="BD10" s="68">
        <f t="shared" si="2"/>
        <v>394.9304</v>
      </c>
      <c r="BE10" s="67">
        <f t="shared" si="3"/>
        <v>145.9312</v>
      </c>
      <c r="BF10" s="68">
        <f t="shared" si="4"/>
        <v>69.93900000000001</v>
      </c>
      <c r="BG10" s="67">
        <f t="shared" si="5"/>
        <v>27.9756</v>
      </c>
      <c r="BH10" s="68">
        <f t="shared" si="6"/>
        <v>79.9186</v>
      </c>
      <c r="BI10" s="67">
        <f t="shared" si="7"/>
        <v>98.978</v>
      </c>
      <c r="BJ10" s="67">
        <f t="shared" si="14"/>
        <v>333.95669999999996</v>
      </c>
      <c r="BK10" s="67">
        <f t="shared" si="15"/>
        <v>127.98</v>
      </c>
      <c r="BL10" s="67">
        <f t="shared" si="16"/>
        <v>71.9532</v>
      </c>
      <c r="BM10" s="67">
        <f t="shared" si="17"/>
        <v>30.9996</v>
      </c>
      <c r="BN10" s="67">
        <f t="shared" si="18"/>
        <v>74.93939999999999</v>
      </c>
      <c r="BO10" s="67">
        <f t="shared" si="19"/>
        <v>70.9578</v>
      </c>
    </row>
    <row r="11" spans="1:67" s="69" customFormat="1" ht="21" customHeight="1">
      <c r="A11" s="48">
        <v>5</v>
      </c>
      <c r="B11" s="53" t="s">
        <v>9</v>
      </c>
      <c r="C11" s="70" t="s">
        <v>6</v>
      </c>
      <c r="D11" s="75">
        <v>14.57</v>
      </c>
      <c r="E11" s="76">
        <v>16.48</v>
      </c>
      <c r="F11" s="57">
        <v>19.56</v>
      </c>
      <c r="G11" s="58">
        <v>25.54</v>
      </c>
      <c r="H11" s="58">
        <v>20.05</v>
      </c>
      <c r="I11" s="59">
        <v>27.79</v>
      </c>
      <c r="J11" s="7">
        <v>26.68</v>
      </c>
      <c r="K11" s="72">
        <v>20.39</v>
      </c>
      <c r="L11" s="73">
        <v>19.71</v>
      </c>
      <c r="M11" s="57">
        <v>17.43</v>
      </c>
      <c r="N11" s="58">
        <v>20.12</v>
      </c>
      <c r="O11" s="58">
        <v>19.83</v>
      </c>
      <c r="P11" s="59">
        <v>19</v>
      </c>
      <c r="Q11" s="7">
        <v>17.82</v>
      </c>
      <c r="R11" s="72">
        <v>19.73</v>
      </c>
      <c r="S11" s="73">
        <v>16.92</v>
      </c>
      <c r="T11" s="57">
        <v>14.18</v>
      </c>
      <c r="U11" s="58">
        <v>13.31</v>
      </c>
      <c r="V11" s="58">
        <v>17.15</v>
      </c>
      <c r="W11" s="59">
        <v>13.24</v>
      </c>
      <c r="X11" s="7">
        <v>12.82</v>
      </c>
      <c r="Y11" s="57">
        <v>13.43</v>
      </c>
      <c r="Z11" s="74">
        <v>10.82</v>
      </c>
      <c r="AA11" s="58">
        <v>9.25</v>
      </c>
      <c r="AB11" s="58">
        <v>8.13</v>
      </c>
      <c r="AC11" s="58">
        <v>10.56</v>
      </c>
      <c r="AD11" s="59">
        <v>7.58</v>
      </c>
      <c r="AE11" s="7">
        <v>7.47</v>
      </c>
      <c r="AF11" s="70">
        <v>28.64</v>
      </c>
      <c r="AG11" s="71">
        <v>28.95</v>
      </c>
      <c r="AH11" s="58">
        <v>28.58</v>
      </c>
      <c r="AI11" s="58">
        <v>22.44</v>
      </c>
      <c r="AJ11" s="58">
        <v>24.86</v>
      </c>
      <c r="AK11" s="59">
        <v>21.09</v>
      </c>
      <c r="AL11" s="12">
        <v>19.97</v>
      </c>
      <c r="AM11" s="70">
        <v>3.21</v>
      </c>
      <c r="AN11" s="76">
        <v>7.1</v>
      </c>
      <c r="AO11" s="58">
        <v>10.97</v>
      </c>
      <c r="AP11" s="58">
        <v>10.44</v>
      </c>
      <c r="AQ11" s="58">
        <v>7.53</v>
      </c>
      <c r="AR11" s="59">
        <v>11.27</v>
      </c>
      <c r="AS11" s="7">
        <v>15.21</v>
      </c>
      <c r="AT11" s="65">
        <v>43990</v>
      </c>
      <c r="AU11" s="65">
        <v>46774</v>
      </c>
      <c r="AV11" s="106">
        <v>45633</v>
      </c>
      <c r="AW11" s="53" t="s">
        <v>9</v>
      </c>
      <c r="AX11" s="66">
        <f t="shared" si="21"/>
        <v>8819.995</v>
      </c>
      <c r="AY11" s="67">
        <f t="shared" si="9"/>
        <v>9275.2842</v>
      </c>
      <c r="AZ11" s="66">
        <f t="shared" si="10"/>
        <v>7544.284999999999</v>
      </c>
      <c r="BA11" s="67">
        <f t="shared" si="11"/>
        <v>4645.344</v>
      </c>
      <c r="BB11" s="66">
        <f t="shared" si="12"/>
        <v>10935.913999999999</v>
      </c>
      <c r="BC11" s="67">
        <f t="shared" si="13"/>
        <v>3312.447</v>
      </c>
      <c r="BD11" s="68">
        <f t="shared" si="2"/>
        <v>12998.4946</v>
      </c>
      <c r="BE11" s="67">
        <f t="shared" si="3"/>
        <v>8887.06</v>
      </c>
      <c r="BF11" s="68">
        <f t="shared" si="4"/>
        <v>6192.8776</v>
      </c>
      <c r="BG11" s="67">
        <f t="shared" si="5"/>
        <v>3545.4692</v>
      </c>
      <c r="BH11" s="68">
        <f t="shared" si="6"/>
        <v>9864.6366</v>
      </c>
      <c r="BI11" s="67">
        <f t="shared" si="7"/>
        <v>5271.4298</v>
      </c>
      <c r="BJ11" s="67">
        <f t="shared" si="14"/>
        <v>12174.884399999999</v>
      </c>
      <c r="BK11" s="67">
        <f t="shared" si="15"/>
        <v>8131.8006000000005</v>
      </c>
      <c r="BL11" s="67">
        <f t="shared" si="16"/>
        <v>5850.150600000001</v>
      </c>
      <c r="BM11" s="67">
        <f t="shared" si="17"/>
        <v>3408.7851</v>
      </c>
      <c r="BN11" s="67">
        <f t="shared" si="18"/>
        <v>9112.9101</v>
      </c>
      <c r="BO11" s="67">
        <f t="shared" si="19"/>
        <v>6940.7793</v>
      </c>
    </row>
    <row r="12" spans="1:67" s="69" customFormat="1" ht="20.25" customHeight="1">
      <c r="A12" s="48">
        <v>6</v>
      </c>
      <c r="B12" s="53" t="s">
        <v>10</v>
      </c>
      <c r="C12" s="70" t="s">
        <v>11</v>
      </c>
      <c r="D12" s="75">
        <v>2.63</v>
      </c>
      <c r="E12" s="76">
        <v>2.24</v>
      </c>
      <c r="F12" s="57">
        <v>3.62</v>
      </c>
      <c r="G12" s="58">
        <v>3.6</v>
      </c>
      <c r="H12" s="58">
        <v>3.65</v>
      </c>
      <c r="I12" s="59">
        <v>9.58</v>
      </c>
      <c r="J12" s="7">
        <v>8.38</v>
      </c>
      <c r="K12" s="72">
        <v>10.96</v>
      </c>
      <c r="L12" s="73">
        <v>11.7</v>
      </c>
      <c r="M12" s="57">
        <v>13.06</v>
      </c>
      <c r="N12" s="58">
        <v>12.69</v>
      </c>
      <c r="O12" s="58">
        <v>13.45</v>
      </c>
      <c r="P12" s="59">
        <v>18.44</v>
      </c>
      <c r="Q12" s="7">
        <v>19.98</v>
      </c>
      <c r="R12" s="72">
        <v>15.98</v>
      </c>
      <c r="S12" s="73">
        <v>16.58</v>
      </c>
      <c r="T12" s="57">
        <v>17.88</v>
      </c>
      <c r="U12" s="58">
        <v>15.89</v>
      </c>
      <c r="V12" s="58">
        <v>18.88</v>
      </c>
      <c r="W12" s="59">
        <v>17.39</v>
      </c>
      <c r="X12" s="7">
        <v>19.45</v>
      </c>
      <c r="Y12" s="57">
        <v>13.47</v>
      </c>
      <c r="Z12" s="74">
        <v>11.53</v>
      </c>
      <c r="AA12" s="58">
        <v>12.92</v>
      </c>
      <c r="AB12" s="58">
        <v>11.77</v>
      </c>
      <c r="AC12" s="58">
        <v>14.33</v>
      </c>
      <c r="AD12" s="59">
        <v>10.95</v>
      </c>
      <c r="AE12" s="7">
        <v>12.46</v>
      </c>
      <c r="AF12" s="75">
        <v>37.38</v>
      </c>
      <c r="AG12" s="76">
        <v>31.98</v>
      </c>
      <c r="AH12" s="58">
        <v>29.45</v>
      </c>
      <c r="AI12" s="58">
        <v>28.74</v>
      </c>
      <c r="AJ12" s="58">
        <v>28.85</v>
      </c>
      <c r="AK12" s="59">
        <v>22.91</v>
      </c>
      <c r="AL12" s="12">
        <v>22.48</v>
      </c>
      <c r="AM12" s="70">
        <v>19.56</v>
      </c>
      <c r="AN12" s="71">
        <v>25.95</v>
      </c>
      <c r="AO12" s="58">
        <v>23.03</v>
      </c>
      <c r="AP12" s="58">
        <v>27.27</v>
      </c>
      <c r="AQ12" s="58">
        <v>20.81</v>
      </c>
      <c r="AR12" s="59">
        <v>20.69</v>
      </c>
      <c r="AS12" s="7">
        <v>17.22</v>
      </c>
      <c r="AT12" s="65">
        <v>35278</v>
      </c>
      <c r="AU12" s="65">
        <v>36561</v>
      </c>
      <c r="AV12" s="106">
        <v>35417</v>
      </c>
      <c r="AW12" s="53" t="s">
        <v>10</v>
      </c>
      <c r="AX12" s="66">
        <f t="shared" si="21"/>
        <v>1287.647</v>
      </c>
      <c r="AY12" s="67">
        <f t="shared" si="9"/>
        <v>4917.4545</v>
      </c>
      <c r="AZ12" s="66">
        <f t="shared" si="10"/>
        <v>6660.4864</v>
      </c>
      <c r="BA12" s="67">
        <f t="shared" si="11"/>
        <v>5055.3374</v>
      </c>
      <c r="BB12" s="66">
        <f t="shared" si="12"/>
        <v>10177.703000000001</v>
      </c>
      <c r="BC12" s="67">
        <f t="shared" si="13"/>
        <v>7341.3517999999995</v>
      </c>
      <c r="BD12" s="68">
        <f t="shared" si="2"/>
        <v>3502.5438</v>
      </c>
      <c r="BE12" s="67">
        <f t="shared" si="3"/>
        <v>6741.848400000001</v>
      </c>
      <c r="BF12" s="68">
        <f t="shared" si="4"/>
        <v>6357.9579</v>
      </c>
      <c r="BG12" s="67">
        <f t="shared" si="5"/>
        <v>4003.4294999999997</v>
      </c>
      <c r="BH12" s="68">
        <f t="shared" si="6"/>
        <v>8376.1251</v>
      </c>
      <c r="BI12" s="67">
        <f t="shared" si="7"/>
        <v>7564.470900000001</v>
      </c>
      <c r="BJ12" s="67">
        <f t="shared" si="14"/>
        <v>2967.9446000000003</v>
      </c>
      <c r="BK12" s="67">
        <f t="shared" si="15"/>
        <v>7076.3166</v>
      </c>
      <c r="BL12" s="67">
        <f t="shared" si="16"/>
        <v>6888.6065</v>
      </c>
      <c r="BM12" s="67">
        <f t="shared" si="17"/>
        <v>4412.9582</v>
      </c>
      <c r="BN12" s="67">
        <f t="shared" si="18"/>
        <v>7961.7416</v>
      </c>
      <c r="BO12" s="67">
        <f t="shared" si="19"/>
        <v>6098.8074</v>
      </c>
    </row>
    <row r="13" spans="1:67" s="69" customFormat="1" ht="21" customHeight="1">
      <c r="A13" s="48">
        <v>7</v>
      </c>
      <c r="B13" s="53" t="s">
        <v>12</v>
      </c>
      <c r="C13" s="70" t="s">
        <v>11</v>
      </c>
      <c r="D13" s="75">
        <v>15.12</v>
      </c>
      <c r="E13" s="76">
        <v>6.68</v>
      </c>
      <c r="F13" s="57">
        <v>7.08</v>
      </c>
      <c r="G13" s="58">
        <v>13.95</v>
      </c>
      <c r="H13" s="58">
        <v>19.4</v>
      </c>
      <c r="I13" s="59">
        <v>16.71</v>
      </c>
      <c r="J13" s="7">
        <v>18.03</v>
      </c>
      <c r="K13" s="57">
        <v>18.11</v>
      </c>
      <c r="L13" s="74">
        <v>14.09</v>
      </c>
      <c r="M13" s="57">
        <v>16.18</v>
      </c>
      <c r="N13" s="58">
        <v>18.63</v>
      </c>
      <c r="O13" s="58">
        <v>20.35</v>
      </c>
      <c r="P13" s="59">
        <v>18.88</v>
      </c>
      <c r="Q13" s="7">
        <v>20.12</v>
      </c>
      <c r="R13" s="72">
        <v>15.57</v>
      </c>
      <c r="S13" s="73">
        <v>16.38</v>
      </c>
      <c r="T13" s="57">
        <v>17.56</v>
      </c>
      <c r="U13" s="58">
        <v>16.92</v>
      </c>
      <c r="V13" s="58">
        <v>16.39</v>
      </c>
      <c r="W13" s="59">
        <v>14.77</v>
      </c>
      <c r="X13" s="7">
        <v>14.58</v>
      </c>
      <c r="Y13" s="57">
        <v>11.25</v>
      </c>
      <c r="Z13" s="74">
        <v>12.56</v>
      </c>
      <c r="AA13" s="58">
        <v>11.64</v>
      </c>
      <c r="AB13" s="58">
        <v>9.96</v>
      </c>
      <c r="AC13" s="58">
        <v>10.03</v>
      </c>
      <c r="AD13" s="59">
        <v>8.57</v>
      </c>
      <c r="AE13" s="7">
        <v>8.41</v>
      </c>
      <c r="AF13" s="70">
        <v>25.36</v>
      </c>
      <c r="AG13" s="71">
        <v>24.79</v>
      </c>
      <c r="AH13" s="58">
        <v>21.8</v>
      </c>
      <c r="AI13" s="58">
        <v>18.06</v>
      </c>
      <c r="AJ13" s="58">
        <v>15.93</v>
      </c>
      <c r="AK13" s="59">
        <v>15.28</v>
      </c>
      <c r="AL13" s="12">
        <v>17.54</v>
      </c>
      <c r="AM13" s="70">
        <v>14.56</v>
      </c>
      <c r="AN13" s="71">
        <v>25.46</v>
      </c>
      <c r="AO13" s="58">
        <v>25.7</v>
      </c>
      <c r="AP13" s="58">
        <v>22.45</v>
      </c>
      <c r="AQ13" s="58">
        <v>17.87</v>
      </c>
      <c r="AR13" s="59">
        <v>25.77</v>
      </c>
      <c r="AS13" s="7">
        <v>21.29</v>
      </c>
      <c r="AT13" s="65">
        <v>35286</v>
      </c>
      <c r="AU13" s="65">
        <v>36546</v>
      </c>
      <c r="AV13" s="106">
        <v>35410</v>
      </c>
      <c r="AW13" s="53" t="s">
        <v>12</v>
      </c>
      <c r="AX13" s="66">
        <f t="shared" si="21"/>
        <v>6845.4839999999995</v>
      </c>
      <c r="AY13" s="67">
        <f t="shared" si="9"/>
        <v>7437.111000000001</v>
      </c>
      <c r="AZ13" s="66">
        <f t="shared" si="10"/>
        <v>5783.375400000001</v>
      </c>
      <c r="BA13" s="67">
        <f t="shared" si="11"/>
        <v>3539.1857999999997</v>
      </c>
      <c r="BB13" s="66">
        <f t="shared" si="12"/>
        <v>5621.0598</v>
      </c>
      <c r="BC13" s="67">
        <f t="shared" si="13"/>
        <v>6305.608200000001</v>
      </c>
      <c r="BD13" s="68">
        <f t="shared" si="2"/>
        <v>6106.8366000000005</v>
      </c>
      <c r="BE13" s="67">
        <f t="shared" si="3"/>
        <v>6899.8848</v>
      </c>
      <c r="BF13" s="68">
        <f t="shared" si="4"/>
        <v>5397.8442000000005</v>
      </c>
      <c r="BG13" s="67">
        <f t="shared" si="5"/>
        <v>3131.9922</v>
      </c>
      <c r="BH13" s="68">
        <f t="shared" si="6"/>
        <v>5584.2288</v>
      </c>
      <c r="BI13" s="67">
        <f t="shared" si="7"/>
        <v>9417.9042</v>
      </c>
      <c r="BJ13" s="67">
        <f t="shared" si="14"/>
        <v>6384.423000000001</v>
      </c>
      <c r="BK13" s="67">
        <f t="shared" si="15"/>
        <v>7124.492000000001</v>
      </c>
      <c r="BL13" s="67">
        <f t="shared" si="16"/>
        <v>5162.778</v>
      </c>
      <c r="BM13" s="67">
        <f t="shared" si="17"/>
        <v>2977.9809999999998</v>
      </c>
      <c r="BN13" s="67">
        <f t="shared" si="18"/>
        <v>6210.914000000001</v>
      </c>
      <c r="BO13" s="67">
        <f t="shared" si="19"/>
        <v>7538.789000000001</v>
      </c>
    </row>
    <row r="14" spans="1:67" s="69" customFormat="1" ht="24.75" customHeight="1">
      <c r="A14" s="48">
        <v>8</v>
      </c>
      <c r="B14" s="53" t="s">
        <v>24</v>
      </c>
      <c r="C14" s="70" t="s">
        <v>11</v>
      </c>
      <c r="D14" s="75">
        <v>1.89</v>
      </c>
      <c r="E14" s="76">
        <v>3.17</v>
      </c>
      <c r="F14" s="57">
        <v>4.21</v>
      </c>
      <c r="G14" s="58">
        <v>1.83</v>
      </c>
      <c r="H14" s="58">
        <v>3.41</v>
      </c>
      <c r="I14" s="59">
        <v>4.8</v>
      </c>
      <c r="J14" s="7">
        <v>5.7</v>
      </c>
      <c r="K14" s="72">
        <v>10.4</v>
      </c>
      <c r="L14" s="73">
        <v>14.62</v>
      </c>
      <c r="M14" s="57">
        <v>17.77</v>
      </c>
      <c r="N14" s="58">
        <v>10.35</v>
      </c>
      <c r="O14" s="58">
        <v>17.92</v>
      </c>
      <c r="P14" s="59">
        <v>18.87</v>
      </c>
      <c r="Q14" s="7">
        <v>22.38</v>
      </c>
      <c r="R14" s="72">
        <v>21.27</v>
      </c>
      <c r="S14" s="73">
        <v>26.67</v>
      </c>
      <c r="T14" s="57">
        <v>23.6</v>
      </c>
      <c r="U14" s="58">
        <v>19.52</v>
      </c>
      <c r="V14" s="58">
        <v>29.51</v>
      </c>
      <c r="W14" s="59">
        <v>23.73</v>
      </c>
      <c r="X14" s="7">
        <v>25.82</v>
      </c>
      <c r="Y14" s="57">
        <v>19.82</v>
      </c>
      <c r="Z14" s="74">
        <v>19.5</v>
      </c>
      <c r="AA14" s="58">
        <v>14.78</v>
      </c>
      <c r="AB14" s="58">
        <v>15.99</v>
      </c>
      <c r="AC14" s="58">
        <v>18.33</v>
      </c>
      <c r="AD14" s="59">
        <v>15.03</v>
      </c>
      <c r="AE14" s="7">
        <v>14.57</v>
      </c>
      <c r="AF14" s="70">
        <v>39.63</v>
      </c>
      <c r="AG14" s="71">
        <v>31.54</v>
      </c>
      <c r="AH14" s="58">
        <v>29.29</v>
      </c>
      <c r="AI14" s="58">
        <v>36.94</v>
      </c>
      <c r="AJ14" s="58">
        <v>25.59</v>
      </c>
      <c r="AK14" s="59">
        <v>26.19</v>
      </c>
      <c r="AL14" s="12">
        <v>24.84</v>
      </c>
      <c r="AM14" s="70">
        <v>6.95</v>
      </c>
      <c r="AN14" s="71">
        <v>4.46</v>
      </c>
      <c r="AO14" s="58">
        <v>10.32</v>
      </c>
      <c r="AP14" s="58">
        <v>15.34</v>
      </c>
      <c r="AQ14" s="58">
        <v>5.2</v>
      </c>
      <c r="AR14" s="59">
        <v>11.37</v>
      </c>
      <c r="AS14" s="7">
        <v>6.65</v>
      </c>
      <c r="AT14" s="65">
        <v>35355</v>
      </c>
      <c r="AU14" s="65">
        <v>36664</v>
      </c>
      <c r="AV14" s="106">
        <v>35498</v>
      </c>
      <c r="AW14" s="53" t="s">
        <v>24</v>
      </c>
      <c r="AX14" s="66">
        <f t="shared" si="21"/>
        <v>1205.6055000000001</v>
      </c>
      <c r="AY14" s="67">
        <f t="shared" si="9"/>
        <v>6570.1888</v>
      </c>
      <c r="AZ14" s="66">
        <f t="shared" si="10"/>
        <v>10433.2605</v>
      </c>
      <c r="BA14" s="67">
        <f t="shared" si="11"/>
        <v>6480.571499999999</v>
      </c>
      <c r="BB14" s="66">
        <f t="shared" si="12"/>
        <v>9047.3445</v>
      </c>
      <c r="BC14" s="67">
        <f t="shared" si="13"/>
        <v>1838.46</v>
      </c>
      <c r="BD14" s="68">
        <f t="shared" si="2"/>
        <v>1759.8719999999998</v>
      </c>
      <c r="BE14" s="67">
        <f t="shared" si="3"/>
        <v>6918.496800000001</v>
      </c>
      <c r="BF14" s="68">
        <f t="shared" si="4"/>
        <v>8700.3672</v>
      </c>
      <c r="BG14" s="67">
        <f t="shared" si="5"/>
        <v>5510.5992</v>
      </c>
      <c r="BH14" s="68">
        <f t="shared" si="6"/>
        <v>9602.3016</v>
      </c>
      <c r="BI14" s="67">
        <f t="shared" si="7"/>
        <v>4168.6968</v>
      </c>
      <c r="BJ14" s="67">
        <f t="shared" si="14"/>
        <v>2023.386</v>
      </c>
      <c r="BK14" s="67">
        <f t="shared" si="15"/>
        <v>7944.4524</v>
      </c>
      <c r="BL14" s="67">
        <f t="shared" si="16"/>
        <v>9165.5836</v>
      </c>
      <c r="BM14" s="67">
        <f t="shared" si="17"/>
        <v>5172.0586</v>
      </c>
      <c r="BN14" s="67">
        <f t="shared" si="18"/>
        <v>8817.7032</v>
      </c>
      <c r="BO14" s="67">
        <f t="shared" si="19"/>
        <v>2360.617</v>
      </c>
    </row>
    <row r="15" spans="1:67" s="69" customFormat="1" ht="21" customHeight="1">
      <c r="A15" s="48">
        <v>9</v>
      </c>
      <c r="B15" s="53" t="s">
        <v>7</v>
      </c>
      <c r="C15" s="70" t="s">
        <v>11</v>
      </c>
      <c r="D15" s="75">
        <v>7.62</v>
      </c>
      <c r="E15" s="76">
        <v>5.43</v>
      </c>
      <c r="F15" s="57">
        <v>7.43</v>
      </c>
      <c r="G15" s="58">
        <v>7.43</v>
      </c>
      <c r="H15" s="58">
        <v>11.79</v>
      </c>
      <c r="I15" s="59">
        <v>16.11</v>
      </c>
      <c r="J15" s="7">
        <v>15.27</v>
      </c>
      <c r="K15" s="72">
        <v>13.51</v>
      </c>
      <c r="L15" s="73">
        <v>12.1</v>
      </c>
      <c r="M15" s="57">
        <v>13.4</v>
      </c>
      <c r="N15" s="58">
        <v>11.78</v>
      </c>
      <c r="O15" s="58">
        <v>17.19</v>
      </c>
      <c r="P15" s="59">
        <v>14.95</v>
      </c>
      <c r="Q15" s="7">
        <v>17.16</v>
      </c>
      <c r="R15" s="72">
        <v>14.56</v>
      </c>
      <c r="S15" s="73">
        <v>14.29</v>
      </c>
      <c r="T15" s="57">
        <v>13.91</v>
      </c>
      <c r="U15" s="58">
        <v>12.07</v>
      </c>
      <c r="V15" s="58">
        <v>15.05</v>
      </c>
      <c r="W15" s="59">
        <v>12.64</v>
      </c>
      <c r="X15" s="7">
        <v>13.25</v>
      </c>
      <c r="Y15" s="57">
        <v>11.1</v>
      </c>
      <c r="Z15" s="74">
        <v>10.95</v>
      </c>
      <c r="AA15" s="58">
        <v>9.94</v>
      </c>
      <c r="AB15" s="58">
        <v>8.42</v>
      </c>
      <c r="AC15" s="58">
        <v>9.85</v>
      </c>
      <c r="AD15" s="59">
        <v>8.11</v>
      </c>
      <c r="AE15" s="7">
        <v>8.39</v>
      </c>
      <c r="AF15" s="70">
        <v>32.62</v>
      </c>
      <c r="AG15" s="71">
        <v>34.71</v>
      </c>
      <c r="AH15" s="58">
        <v>28.07</v>
      </c>
      <c r="AI15" s="58">
        <v>29.92</v>
      </c>
      <c r="AJ15" s="58">
        <v>25.89</v>
      </c>
      <c r="AK15" s="59">
        <v>21.52</v>
      </c>
      <c r="AL15" s="12">
        <v>21.19</v>
      </c>
      <c r="AM15" s="70">
        <v>20.58</v>
      </c>
      <c r="AN15" s="71">
        <v>22.49</v>
      </c>
      <c r="AO15" s="58">
        <v>27.23</v>
      </c>
      <c r="AP15" s="58">
        <v>30.34</v>
      </c>
      <c r="AQ15" s="58">
        <v>20.2</v>
      </c>
      <c r="AR15" s="59">
        <v>26.63</v>
      </c>
      <c r="AS15" s="7">
        <v>24.71</v>
      </c>
      <c r="AT15" s="65">
        <v>35256</v>
      </c>
      <c r="AU15" s="65">
        <v>36570</v>
      </c>
      <c r="AV15" s="106">
        <v>35363</v>
      </c>
      <c r="AW15" s="53" t="s">
        <v>7</v>
      </c>
      <c r="AX15" s="66">
        <f t="shared" si="21"/>
        <v>4156.6824</v>
      </c>
      <c r="AY15" s="67">
        <f t="shared" si="9"/>
        <v>6286.383000000001</v>
      </c>
      <c r="AZ15" s="66">
        <f t="shared" si="10"/>
        <v>5306.028</v>
      </c>
      <c r="BA15" s="67">
        <f t="shared" si="11"/>
        <v>3472.716</v>
      </c>
      <c r="BB15" s="66">
        <f t="shared" si="12"/>
        <v>9127.7784</v>
      </c>
      <c r="BC15" s="67">
        <f t="shared" si="13"/>
        <v>7121.7119999999995</v>
      </c>
      <c r="BD15" s="68">
        <f t="shared" si="2"/>
        <v>5891.427</v>
      </c>
      <c r="BE15" s="67">
        <f t="shared" si="3"/>
        <v>5467.215</v>
      </c>
      <c r="BF15" s="68">
        <f t="shared" si="4"/>
        <v>4622.448</v>
      </c>
      <c r="BG15" s="67">
        <f t="shared" si="5"/>
        <v>2965.8269999999993</v>
      </c>
      <c r="BH15" s="68">
        <f t="shared" si="6"/>
        <v>7869.8640000000005</v>
      </c>
      <c r="BI15" s="67">
        <f t="shared" si="7"/>
        <v>9738.591</v>
      </c>
      <c r="BJ15" s="67">
        <f t="shared" si="14"/>
        <v>5399.9301000000005</v>
      </c>
      <c r="BK15" s="67">
        <f t="shared" si="15"/>
        <v>6068.2908</v>
      </c>
      <c r="BL15" s="67">
        <f t="shared" si="16"/>
        <v>4685.5975</v>
      </c>
      <c r="BM15" s="67">
        <f t="shared" si="17"/>
        <v>2966.9557</v>
      </c>
      <c r="BN15" s="67">
        <f t="shared" si="18"/>
        <v>7493.419700000001</v>
      </c>
      <c r="BO15" s="67">
        <f t="shared" si="19"/>
        <v>8738.1973</v>
      </c>
    </row>
    <row r="16" spans="1:67" s="69" customFormat="1" ht="21" customHeight="1">
      <c r="A16" s="48">
        <v>10</v>
      </c>
      <c r="B16" s="53" t="s">
        <v>9</v>
      </c>
      <c r="C16" s="70" t="s">
        <v>13</v>
      </c>
      <c r="D16" s="75">
        <v>17.75</v>
      </c>
      <c r="E16" s="76">
        <v>23.35</v>
      </c>
      <c r="F16" s="57">
        <v>37.91</v>
      </c>
      <c r="G16" s="58">
        <v>37.54</v>
      </c>
      <c r="H16" s="58">
        <v>40.31</v>
      </c>
      <c r="I16" s="59">
        <v>32.16</v>
      </c>
      <c r="J16" s="7">
        <v>32.52</v>
      </c>
      <c r="K16" s="72">
        <v>24.78</v>
      </c>
      <c r="L16" s="73">
        <v>33.2</v>
      </c>
      <c r="M16" s="57">
        <v>28.03</v>
      </c>
      <c r="N16" s="58">
        <v>30.48</v>
      </c>
      <c r="O16" s="58">
        <v>30.38</v>
      </c>
      <c r="P16" s="59">
        <v>27.46</v>
      </c>
      <c r="Q16" s="7">
        <v>29.83</v>
      </c>
      <c r="R16" s="72">
        <v>16.99</v>
      </c>
      <c r="S16" s="73">
        <v>16.81</v>
      </c>
      <c r="T16" s="57">
        <v>13.13</v>
      </c>
      <c r="U16" s="58">
        <v>12.85</v>
      </c>
      <c r="V16" s="58">
        <v>12.3</v>
      </c>
      <c r="W16" s="59">
        <v>16.65</v>
      </c>
      <c r="X16" s="7">
        <v>15.92</v>
      </c>
      <c r="Y16" s="57">
        <v>9.74</v>
      </c>
      <c r="Z16" s="74">
        <v>7.45</v>
      </c>
      <c r="AA16" s="58">
        <v>5.68</v>
      </c>
      <c r="AB16" s="58">
        <v>5.88</v>
      </c>
      <c r="AC16" s="58">
        <v>4.68</v>
      </c>
      <c r="AD16" s="59">
        <v>7.21</v>
      </c>
      <c r="AE16" s="7">
        <v>6.84</v>
      </c>
      <c r="AF16" s="70">
        <v>21.24</v>
      </c>
      <c r="AG16" s="71">
        <v>13.16</v>
      </c>
      <c r="AH16" s="58">
        <v>10.68</v>
      </c>
      <c r="AI16" s="58">
        <v>8.62</v>
      </c>
      <c r="AJ16" s="58">
        <v>8.48</v>
      </c>
      <c r="AK16" s="59">
        <v>11.92</v>
      </c>
      <c r="AL16" s="12">
        <v>10.64</v>
      </c>
      <c r="AM16" s="70">
        <v>9.48</v>
      </c>
      <c r="AN16" s="76">
        <v>6</v>
      </c>
      <c r="AO16" s="58">
        <v>4.55</v>
      </c>
      <c r="AP16" s="58">
        <v>4.59</v>
      </c>
      <c r="AQ16" s="58">
        <v>3.82</v>
      </c>
      <c r="AR16" s="59">
        <v>4.57</v>
      </c>
      <c r="AS16" s="7">
        <v>4.23</v>
      </c>
      <c r="AT16" s="65">
        <v>11017</v>
      </c>
      <c r="AU16" s="65">
        <v>11093</v>
      </c>
      <c r="AV16" s="106">
        <v>10169</v>
      </c>
      <c r="AW16" s="53" t="s">
        <v>9</v>
      </c>
      <c r="AX16" s="66">
        <f t="shared" si="21"/>
        <v>4440.9527</v>
      </c>
      <c r="AY16" s="67">
        <f t="shared" si="9"/>
        <v>3370.0534</v>
      </c>
      <c r="AZ16" s="66">
        <f t="shared" si="10"/>
        <v>1355.0910000000001</v>
      </c>
      <c r="BA16" s="67">
        <f t="shared" si="11"/>
        <v>515.5956</v>
      </c>
      <c r="BB16" s="66">
        <f t="shared" si="12"/>
        <v>934.2416000000001</v>
      </c>
      <c r="BC16" s="67">
        <f t="shared" si="13"/>
        <v>420.84939999999995</v>
      </c>
      <c r="BD16" s="68">
        <f t="shared" si="2"/>
        <v>3567.5087999999996</v>
      </c>
      <c r="BE16" s="67">
        <f t="shared" si="3"/>
        <v>3046.1378000000004</v>
      </c>
      <c r="BF16" s="68">
        <f t="shared" si="4"/>
        <v>1846.9844999999998</v>
      </c>
      <c r="BG16" s="67">
        <f t="shared" si="5"/>
        <v>799.8053</v>
      </c>
      <c r="BH16" s="68">
        <f t="shared" si="6"/>
        <v>1322.2856</v>
      </c>
      <c r="BI16" s="67">
        <f t="shared" si="7"/>
        <v>506.9501</v>
      </c>
      <c r="BJ16" s="67">
        <f t="shared" si="14"/>
        <v>3306.9588</v>
      </c>
      <c r="BK16" s="67">
        <f t="shared" si="15"/>
        <v>3033.4126999999994</v>
      </c>
      <c r="BL16" s="67">
        <f t="shared" si="16"/>
        <v>1618.9048</v>
      </c>
      <c r="BM16" s="67">
        <f t="shared" si="17"/>
        <v>695.5595999999999</v>
      </c>
      <c r="BN16" s="67">
        <f t="shared" si="18"/>
        <v>1081.9816</v>
      </c>
      <c r="BO16" s="67">
        <f t="shared" si="19"/>
        <v>430.1487</v>
      </c>
    </row>
    <row r="17" spans="1:67" s="69" customFormat="1" ht="21" customHeight="1">
      <c r="A17" s="48">
        <v>11</v>
      </c>
      <c r="B17" s="53" t="s">
        <v>14</v>
      </c>
      <c r="C17" s="70" t="s">
        <v>13</v>
      </c>
      <c r="D17" s="75">
        <v>9.72</v>
      </c>
      <c r="E17" s="76">
        <v>17.7</v>
      </c>
      <c r="F17" s="57">
        <v>22.68</v>
      </c>
      <c r="G17" s="58">
        <v>10.91</v>
      </c>
      <c r="H17" s="58">
        <v>13.11</v>
      </c>
      <c r="I17" s="59">
        <v>9.37</v>
      </c>
      <c r="J17" s="7">
        <v>26.5</v>
      </c>
      <c r="K17" s="72">
        <v>28.48</v>
      </c>
      <c r="L17" s="73">
        <v>19.63</v>
      </c>
      <c r="M17" s="57">
        <v>18.47</v>
      </c>
      <c r="N17" s="58">
        <v>19.01</v>
      </c>
      <c r="O17" s="58">
        <v>30.69</v>
      </c>
      <c r="P17" s="59">
        <v>16.66</v>
      </c>
      <c r="Q17" s="7">
        <v>20.46</v>
      </c>
      <c r="R17" s="72">
        <v>19.88</v>
      </c>
      <c r="S17" s="73">
        <v>17.36</v>
      </c>
      <c r="T17" s="57">
        <v>15.54</v>
      </c>
      <c r="U17" s="58">
        <v>21.34</v>
      </c>
      <c r="V17" s="58">
        <v>19.54</v>
      </c>
      <c r="W17" s="59">
        <v>20.71</v>
      </c>
      <c r="X17" s="7">
        <v>14.6</v>
      </c>
      <c r="Y17" s="57">
        <v>9.57</v>
      </c>
      <c r="Z17" s="74">
        <v>10.11</v>
      </c>
      <c r="AA17" s="58">
        <v>9.93</v>
      </c>
      <c r="AB17" s="58">
        <v>12.87</v>
      </c>
      <c r="AC17" s="58">
        <v>8.85</v>
      </c>
      <c r="AD17" s="59">
        <v>12.51</v>
      </c>
      <c r="AE17" s="7">
        <v>7.37</v>
      </c>
      <c r="AF17" s="70">
        <v>19.27</v>
      </c>
      <c r="AG17" s="76">
        <v>19.4</v>
      </c>
      <c r="AH17" s="58">
        <v>20.1</v>
      </c>
      <c r="AI17" s="58">
        <v>21.35</v>
      </c>
      <c r="AJ17" s="58">
        <v>15.61</v>
      </c>
      <c r="AK17" s="59">
        <v>23.66</v>
      </c>
      <c r="AL17" s="12">
        <v>16.44</v>
      </c>
      <c r="AM17" s="70">
        <v>13.04</v>
      </c>
      <c r="AN17" s="71">
        <v>15.76</v>
      </c>
      <c r="AO17" s="58">
        <v>13.24</v>
      </c>
      <c r="AP17" s="58">
        <v>14.49</v>
      </c>
      <c r="AQ17" s="58">
        <v>12.16</v>
      </c>
      <c r="AR17" s="59">
        <v>17.06</v>
      </c>
      <c r="AS17" s="7">
        <v>14.6</v>
      </c>
      <c r="AT17" s="65">
        <v>11054</v>
      </c>
      <c r="AU17" s="65">
        <v>11126</v>
      </c>
      <c r="AV17" s="106">
        <v>10200</v>
      </c>
      <c r="AW17" s="53" t="s">
        <v>14</v>
      </c>
      <c r="AX17" s="66">
        <f t="shared" si="21"/>
        <v>1449.1794</v>
      </c>
      <c r="AY17" s="67">
        <f t="shared" si="9"/>
        <v>3414.5694</v>
      </c>
      <c r="AZ17" s="66">
        <f t="shared" si="10"/>
        <v>2159.9516</v>
      </c>
      <c r="BA17" s="67">
        <f t="shared" si="11"/>
        <v>978.279</v>
      </c>
      <c r="BB17" s="66">
        <f t="shared" si="12"/>
        <v>1725.5294000000001</v>
      </c>
      <c r="BC17" s="67">
        <f t="shared" si="13"/>
        <v>1344.1664</v>
      </c>
      <c r="BD17" s="68">
        <f t="shared" si="2"/>
        <v>1042.5062</v>
      </c>
      <c r="BE17" s="67">
        <f t="shared" si="3"/>
        <v>1853.5916</v>
      </c>
      <c r="BF17" s="68">
        <f t="shared" si="4"/>
        <v>2304.1946000000003</v>
      </c>
      <c r="BG17" s="67">
        <f t="shared" si="5"/>
        <v>1391.8626000000002</v>
      </c>
      <c r="BH17" s="68">
        <f t="shared" si="6"/>
        <v>2632.4116</v>
      </c>
      <c r="BI17" s="67">
        <f t="shared" si="7"/>
        <v>1898.0955999999999</v>
      </c>
      <c r="BJ17" s="67">
        <f t="shared" si="14"/>
        <v>2703</v>
      </c>
      <c r="BK17" s="67">
        <f t="shared" si="15"/>
        <v>2086.92</v>
      </c>
      <c r="BL17" s="67">
        <f t="shared" si="16"/>
        <v>1489.2</v>
      </c>
      <c r="BM17" s="67">
        <f t="shared" si="17"/>
        <v>751.74</v>
      </c>
      <c r="BN17" s="67">
        <f t="shared" si="18"/>
        <v>1676.88</v>
      </c>
      <c r="BO17" s="67">
        <f t="shared" si="19"/>
        <v>1489.2</v>
      </c>
    </row>
    <row r="18" spans="1:67" s="69" customFormat="1" ht="21" customHeight="1">
      <c r="A18" s="48">
        <v>12</v>
      </c>
      <c r="B18" s="53" t="s">
        <v>8</v>
      </c>
      <c r="C18" s="70" t="s">
        <v>15</v>
      </c>
      <c r="D18" s="75">
        <v>29.31</v>
      </c>
      <c r="E18" s="76">
        <v>15.38</v>
      </c>
      <c r="F18" s="57">
        <v>5.67</v>
      </c>
      <c r="G18" s="58">
        <v>23</v>
      </c>
      <c r="H18" s="58">
        <v>28.48</v>
      </c>
      <c r="I18" s="59">
        <v>42.01</v>
      </c>
      <c r="J18" s="7">
        <v>31.57</v>
      </c>
      <c r="K18" s="72">
        <v>27.14</v>
      </c>
      <c r="L18" s="73">
        <v>22.25</v>
      </c>
      <c r="M18" s="57">
        <v>18.09</v>
      </c>
      <c r="N18" s="58">
        <v>20.44</v>
      </c>
      <c r="O18" s="58">
        <v>23.27</v>
      </c>
      <c r="P18" s="59">
        <v>19.53</v>
      </c>
      <c r="Q18" s="7">
        <v>24.94</v>
      </c>
      <c r="R18" s="72">
        <v>15.88</v>
      </c>
      <c r="S18" s="73">
        <v>18.14</v>
      </c>
      <c r="T18" s="57">
        <v>24.08</v>
      </c>
      <c r="U18" s="58">
        <v>15.41</v>
      </c>
      <c r="V18" s="58">
        <v>16.38</v>
      </c>
      <c r="W18" s="59">
        <v>11.54</v>
      </c>
      <c r="X18" s="7">
        <v>16.85</v>
      </c>
      <c r="Y18" s="57">
        <v>7.75</v>
      </c>
      <c r="Z18" s="74">
        <v>10.48</v>
      </c>
      <c r="AA18" s="58">
        <v>16.38</v>
      </c>
      <c r="AB18" s="58">
        <v>9.34</v>
      </c>
      <c r="AC18" s="58">
        <v>8.11</v>
      </c>
      <c r="AD18" s="59">
        <v>6.21</v>
      </c>
      <c r="AE18" s="7">
        <v>7.32</v>
      </c>
      <c r="AF18" s="70">
        <v>14.41</v>
      </c>
      <c r="AG18" s="71">
        <v>20.51</v>
      </c>
      <c r="AH18" s="58">
        <v>27.44</v>
      </c>
      <c r="AI18" s="58">
        <v>20.7</v>
      </c>
      <c r="AJ18" s="58">
        <v>15.38</v>
      </c>
      <c r="AK18" s="59">
        <v>12.64</v>
      </c>
      <c r="AL18" s="12">
        <v>12.49</v>
      </c>
      <c r="AM18" s="70">
        <v>5.48</v>
      </c>
      <c r="AN18" s="71">
        <v>13.22</v>
      </c>
      <c r="AO18" s="58">
        <v>8.31</v>
      </c>
      <c r="AP18" s="58">
        <v>11.07</v>
      </c>
      <c r="AQ18" s="58">
        <v>8.35</v>
      </c>
      <c r="AR18" s="59">
        <v>8.04</v>
      </c>
      <c r="AS18" s="7">
        <v>6.8</v>
      </c>
      <c r="AT18" s="65">
        <v>11039</v>
      </c>
      <c r="AU18" s="65">
        <v>11113</v>
      </c>
      <c r="AV18" s="106">
        <v>10192</v>
      </c>
      <c r="AW18" s="53" t="s">
        <v>8</v>
      </c>
      <c r="AX18" s="66">
        <f t="shared" si="21"/>
        <v>3143.9072</v>
      </c>
      <c r="AY18" s="67">
        <f t="shared" si="9"/>
        <v>2585.9951</v>
      </c>
      <c r="AZ18" s="66">
        <f t="shared" si="10"/>
        <v>1808.1881999999998</v>
      </c>
      <c r="BA18" s="67">
        <f t="shared" si="11"/>
        <v>895.2629</v>
      </c>
      <c r="BB18" s="66">
        <f t="shared" si="12"/>
        <v>1697.7982000000002</v>
      </c>
      <c r="BC18" s="67">
        <f t="shared" si="13"/>
        <v>921.7565</v>
      </c>
      <c r="BD18" s="68">
        <f t="shared" si="2"/>
        <v>4668.5713</v>
      </c>
      <c r="BE18" s="67">
        <f t="shared" si="3"/>
        <v>2170.3689</v>
      </c>
      <c r="BF18" s="68">
        <f t="shared" si="4"/>
        <v>1282.4402</v>
      </c>
      <c r="BG18" s="67">
        <f t="shared" si="5"/>
        <v>690.1173</v>
      </c>
      <c r="BH18" s="68">
        <f t="shared" si="6"/>
        <v>1404.6832000000002</v>
      </c>
      <c r="BI18" s="67">
        <f t="shared" si="7"/>
        <v>893.4851999999998</v>
      </c>
      <c r="BJ18" s="67">
        <f t="shared" si="14"/>
        <v>3217.6144</v>
      </c>
      <c r="BK18" s="67">
        <f t="shared" si="15"/>
        <v>2541.8848000000003</v>
      </c>
      <c r="BL18" s="67">
        <f t="shared" si="16"/>
        <v>1717.352</v>
      </c>
      <c r="BM18" s="67">
        <f t="shared" si="17"/>
        <v>746.0544</v>
      </c>
      <c r="BN18" s="67">
        <f t="shared" si="18"/>
        <v>1272.9808</v>
      </c>
      <c r="BO18" s="67">
        <f t="shared" si="19"/>
        <v>693.0559999999999</v>
      </c>
    </row>
    <row r="19" spans="1:67" s="69" customFormat="1" ht="21.75" customHeight="1">
      <c r="A19" s="48">
        <v>13</v>
      </c>
      <c r="B19" s="53" t="s">
        <v>16</v>
      </c>
      <c r="C19" s="70" t="s">
        <v>15</v>
      </c>
      <c r="D19" s="75">
        <v>22.95</v>
      </c>
      <c r="E19" s="76">
        <v>34.97</v>
      </c>
      <c r="F19" s="57">
        <v>43.55</v>
      </c>
      <c r="G19" s="58">
        <v>49.46</v>
      </c>
      <c r="H19" s="58">
        <v>30.96</v>
      </c>
      <c r="I19" s="59">
        <v>50.6</v>
      </c>
      <c r="J19" s="7">
        <v>45.33</v>
      </c>
      <c r="K19" s="72">
        <v>22.59</v>
      </c>
      <c r="L19" s="73">
        <v>22.67</v>
      </c>
      <c r="M19" s="57">
        <v>20.95</v>
      </c>
      <c r="N19" s="58">
        <v>18.51</v>
      </c>
      <c r="O19" s="58">
        <v>22.29</v>
      </c>
      <c r="P19" s="59">
        <v>16.94</v>
      </c>
      <c r="Q19" s="7">
        <v>22.3</v>
      </c>
      <c r="R19" s="72">
        <v>14.62</v>
      </c>
      <c r="S19" s="73">
        <v>11.35</v>
      </c>
      <c r="T19" s="57">
        <v>11.43</v>
      </c>
      <c r="U19" s="58">
        <v>9.85</v>
      </c>
      <c r="V19" s="58">
        <v>14.11</v>
      </c>
      <c r="W19" s="59">
        <v>10.26</v>
      </c>
      <c r="X19" s="7">
        <v>11.11</v>
      </c>
      <c r="Y19" s="57">
        <v>8.53</v>
      </c>
      <c r="Z19" s="74">
        <v>5.96</v>
      </c>
      <c r="AA19" s="58">
        <v>5.45</v>
      </c>
      <c r="AB19" s="58">
        <v>4.77</v>
      </c>
      <c r="AC19" s="58">
        <v>7.05</v>
      </c>
      <c r="AD19" s="59">
        <v>5.3</v>
      </c>
      <c r="AE19" s="7">
        <v>5.21</v>
      </c>
      <c r="AF19" s="70">
        <v>22.93</v>
      </c>
      <c r="AG19" s="71">
        <v>15.8</v>
      </c>
      <c r="AH19" s="58">
        <v>12.41</v>
      </c>
      <c r="AI19" s="58">
        <v>11.23</v>
      </c>
      <c r="AJ19" s="58">
        <v>15.34</v>
      </c>
      <c r="AK19" s="59">
        <v>10.45</v>
      </c>
      <c r="AL19" s="12">
        <v>9.89</v>
      </c>
      <c r="AM19" s="70">
        <v>8.36</v>
      </c>
      <c r="AN19" s="71">
        <v>9.22</v>
      </c>
      <c r="AO19" s="58">
        <v>6.18</v>
      </c>
      <c r="AP19" s="58">
        <v>6.15</v>
      </c>
      <c r="AQ19" s="58">
        <v>10.22</v>
      </c>
      <c r="AR19" s="59">
        <v>6.42</v>
      </c>
      <c r="AS19" s="7">
        <v>6.12</v>
      </c>
      <c r="AT19" s="69">
        <v>11031</v>
      </c>
      <c r="AU19" s="65">
        <v>11116</v>
      </c>
      <c r="AV19" s="106">
        <v>10181</v>
      </c>
      <c r="AW19" s="53" t="s">
        <v>16</v>
      </c>
      <c r="AX19" s="66">
        <f t="shared" si="21"/>
        <v>3415.1976</v>
      </c>
      <c r="AY19" s="67">
        <f t="shared" si="9"/>
        <v>2477.7563999999998</v>
      </c>
      <c r="AZ19" s="66">
        <f t="shared" si="10"/>
        <v>1556.4741000000001</v>
      </c>
      <c r="BA19" s="67">
        <f t="shared" si="11"/>
        <v>777.6855</v>
      </c>
      <c r="BB19" s="66">
        <f t="shared" si="12"/>
        <v>1692.1554</v>
      </c>
      <c r="BC19" s="67">
        <f t="shared" si="13"/>
        <v>1127.3682000000001</v>
      </c>
      <c r="BD19" s="68">
        <f t="shared" si="2"/>
        <v>5624.696</v>
      </c>
      <c r="BE19" s="67">
        <f t="shared" si="3"/>
        <v>1883.0504</v>
      </c>
      <c r="BF19" s="68">
        <f t="shared" si="4"/>
        <v>1140.5016</v>
      </c>
      <c r="BG19" s="67">
        <f t="shared" si="5"/>
        <v>589.1479999999999</v>
      </c>
      <c r="BH19" s="68">
        <f t="shared" si="6"/>
        <v>1161.622</v>
      </c>
      <c r="BI19" s="67">
        <f t="shared" si="7"/>
        <v>713.6472</v>
      </c>
      <c r="BJ19" s="67">
        <f t="shared" si="14"/>
        <v>4615.0473</v>
      </c>
      <c r="BK19" s="67">
        <f t="shared" si="15"/>
        <v>2270.3630000000003</v>
      </c>
      <c r="BL19" s="67">
        <f t="shared" si="16"/>
        <v>1131.1091</v>
      </c>
      <c r="BM19" s="67">
        <f t="shared" si="17"/>
        <v>530.4301</v>
      </c>
      <c r="BN19" s="67">
        <f t="shared" si="18"/>
        <v>1006.9009000000001</v>
      </c>
      <c r="BO19" s="67">
        <f t="shared" si="19"/>
        <v>623.0772000000001</v>
      </c>
    </row>
    <row r="20" spans="1:67" s="69" customFormat="1" ht="18.75" customHeight="1">
      <c r="A20" s="48">
        <v>14</v>
      </c>
      <c r="B20" s="53" t="s">
        <v>27</v>
      </c>
      <c r="C20" s="70" t="s">
        <v>17</v>
      </c>
      <c r="D20" s="75">
        <v>21.63</v>
      </c>
      <c r="E20" s="76">
        <v>37.11</v>
      </c>
      <c r="F20" s="57">
        <v>37.66</v>
      </c>
      <c r="G20" s="58">
        <v>19.93</v>
      </c>
      <c r="H20" s="58">
        <v>33.09</v>
      </c>
      <c r="I20" s="59">
        <v>54.52</v>
      </c>
      <c r="J20" s="7">
        <v>52.83</v>
      </c>
      <c r="K20" s="72">
        <v>24.72</v>
      </c>
      <c r="L20" s="73">
        <v>25.4</v>
      </c>
      <c r="M20" s="57">
        <v>23.35</v>
      </c>
      <c r="N20" s="58">
        <v>25.22</v>
      </c>
      <c r="O20" s="58">
        <v>25.67</v>
      </c>
      <c r="P20" s="59">
        <v>21.6</v>
      </c>
      <c r="Q20" s="7">
        <v>18.24</v>
      </c>
      <c r="R20" s="72">
        <v>19.09</v>
      </c>
      <c r="S20" s="73">
        <v>13.87</v>
      </c>
      <c r="T20" s="57">
        <v>16.19</v>
      </c>
      <c r="U20" s="58">
        <v>19.63</v>
      </c>
      <c r="V20" s="58">
        <v>16.83</v>
      </c>
      <c r="W20" s="59">
        <v>8.71</v>
      </c>
      <c r="X20" s="7">
        <v>9.98</v>
      </c>
      <c r="Y20" s="57">
        <v>9.09</v>
      </c>
      <c r="Z20" s="74">
        <v>8.28</v>
      </c>
      <c r="AA20" s="58">
        <v>7.15</v>
      </c>
      <c r="AB20" s="58">
        <v>11.93</v>
      </c>
      <c r="AC20" s="58">
        <v>7.13</v>
      </c>
      <c r="AD20" s="59">
        <v>3.83</v>
      </c>
      <c r="AE20" s="7">
        <v>3.95</v>
      </c>
      <c r="AF20" s="75">
        <v>16.36</v>
      </c>
      <c r="AG20" s="76">
        <v>12.07</v>
      </c>
      <c r="AH20" s="58">
        <v>10.16</v>
      </c>
      <c r="AI20" s="58">
        <v>16.16</v>
      </c>
      <c r="AJ20" s="58">
        <v>10.12</v>
      </c>
      <c r="AK20" s="59">
        <v>6.62</v>
      </c>
      <c r="AL20" s="12">
        <v>9.12</v>
      </c>
      <c r="AM20" s="70">
        <v>9.09</v>
      </c>
      <c r="AN20" s="71">
        <v>3.24</v>
      </c>
      <c r="AO20" s="58">
        <v>5.46</v>
      </c>
      <c r="AP20" s="58">
        <v>7.09</v>
      </c>
      <c r="AQ20" s="58">
        <v>7.13</v>
      </c>
      <c r="AR20" s="59">
        <v>4.7</v>
      </c>
      <c r="AS20" s="7">
        <v>5.85</v>
      </c>
      <c r="AT20" s="65">
        <v>701</v>
      </c>
      <c r="AU20" s="65">
        <v>574</v>
      </c>
      <c r="AV20" s="106">
        <v>581</v>
      </c>
      <c r="AW20" s="53" t="s">
        <v>27</v>
      </c>
      <c r="AX20" s="66">
        <f t="shared" si="21"/>
        <v>231.96090000000004</v>
      </c>
      <c r="AY20" s="67">
        <f t="shared" si="9"/>
        <v>147.34580000000003</v>
      </c>
      <c r="AZ20" s="66">
        <f t="shared" si="10"/>
        <v>117.97829999999998</v>
      </c>
      <c r="BA20" s="67">
        <f t="shared" si="11"/>
        <v>49.981300000000005</v>
      </c>
      <c r="BB20" s="66">
        <f t="shared" si="12"/>
        <v>70.9412</v>
      </c>
      <c r="BC20" s="67">
        <f t="shared" si="13"/>
        <v>49.981300000000005</v>
      </c>
      <c r="BD20" s="68">
        <f t="shared" si="2"/>
        <v>312.94480000000004</v>
      </c>
      <c r="BE20" s="67">
        <f t="shared" si="3"/>
        <v>123.98400000000001</v>
      </c>
      <c r="BF20" s="68">
        <f t="shared" si="4"/>
        <v>49.99540000000001</v>
      </c>
      <c r="BG20" s="67">
        <f t="shared" si="5"/>
        <v>21.9842</v>
      </c>
      <c r="BH20" s="68">
        <f t="shared" si="6"/>
        <v>37.9988</v>
      </c>
      <c r="BI20" s="67">
        <f t="shared" si="7"/>
        <v>26.978</v>
      </c>
      <c r="BJ20" s="67">
        <f t="shared" si="14"/>
        <v>306.9423</v>
      </c>
      <c r="BK20" s="67">
        <f t="shared" si="15"/>
        <v>105.97439999999999</v>
      </c>
      <c r="BL20" s="67">
        <f t="shared" si="16"/>
        <v>57.9838</v>
      </c>
      <c r="BM20" s="67">
        <f t="shared" si="17"/>
        <v>22.949500000000004</v>
      </c>
      <c r="BN20" s="67">
        <f t="shared" si="18"/>
        <v>52.987199999999994</v>
      </c>
      <c r="BO20" s="67">
        <f t="shared" si="19"/>
        <v>33.9885</v>
      </c>
    </row>
    <row r="21" spans="1:67" s="69" customFormat="1" ht="20.25" customHeight="1">
      <c r="A21" s="48">
        <v>15</v>
      </c>
      <c r="B21" s="53" t="s">
        <v>14</v>
      </c>
      <c r="C21" s="70" t="s">
        <v>18</v>
      </c>
      <c r="D21" s="75">
        <v>4.53</v>
      </c>
      <c r="E21" s="76">
        <v>13.12</v>
      </c>
      <c r="F21" s="57">
        <v>14.52</v>
      </c>
      <c r="G21" s="58">
        <v>7.69</v>
      </c>
      <c r="H21" s="58">
        <v>9.65</v>
      </c>
      <c r="I21" s="59">
        <v>10.48</v>
      </c>
      <c r="J21" s="7">
        <v>20.34</v>
      </c>
      <c r="K21" s="72">
        <v>16.15</v>
      </c>
      <c r="L21" s="73">
        <v>14.38</v>
      </c>
      <c r="M21" s="57">
        <v>14.15</v>
      </c>
      <c r="N21" s="58">
        <v>14.78</v>
      </c>
      <c r="O21" s="58">
        <v>23.15</v>
      </c>
      <c r="P21" s="59">
        <v>11.36</v>
      </c>
      <c r="Q21" s="7">
        <v>14.82</v>
      </c>
      <c r="R21" s="72">
        <v>15.24</v>
      </c>
      <c r="S21" s="73">
        <v>14.38</v>
      </c>
      <c r="T21" s="57">
        <v>12.83</v>
      </c>
      <c r="U21" s="58">
        <v>14.93</v>
      </c>
      <c r="V21" s="58">
        <v>18.46</v>
      </c>
      <c r="W21" s="59">
        <v>15.55</v>
      </c>
      <c r="X21" s="7">
        <v>14.31</v>
      </c>
      <c r="Y21" s="57">
        <v>10.16</v>
      </c>
      <c r="Z21" s="74">
        <v>11.51</v>
      </c>
      <c r="AA21" s="58">
        <v>8.3</v>
      </c>
      <c r="AB21" s="58">
        <v>12.21</v>
      </c>
      <c r="AC21" s="58">
        <v>10.51</v>
      </c>
      <c r="AD21" s="59">
        <v>9.96</v>
      </c>
      <c r="AE21" s="7">
        <v>7.24</v>
      </c>
      <c r="AF21" s="70">
        <v>22.68</v>
      </c>
      <c r="AG21" s="71">
        <v>21.4</v>
      </c>
      <c r="AH21" s="58">
        <v>24.9</v>
      </c>
      <c r="AI21" s="58">
        <v>26.24</v>
      </c>
      <c r="AJ21" s="58">
        <v>21.02</v>
      </c>
      <c r="AK21" s="59">
        <v>25.69</v>
      </c>
      <c r="AL21" s="12">
        <v>19.48</v>
      </c>
      <c r="AM21" s="70">
        <v>31.21</v>
      </c>
      <c r="AN21" s="71">
        <v>25.17</v>
      </c>
      <c r="AO21" s="58">
        <v>25.28</v>
      </c>
      <c r="AP21" s="58">
        <v>24.13</v>
      </c>
      <c r="AQ21" s="58">
        <v>17.18</v>
      </c>
      <c r="AR21" s="59">
        <v>26.92</v>
      </c>
      <c r="AS21" s="7">
        <v>23.79</v>
      </c>
      <c r="AT21" s="65">
        <v>704</v>
      </c>
      <c r="AU21" s="65">
        <v>572</v>
      </c>
      <c r="AV21" s="106">
        <v>580</v>
      </c>
      <c r="AW21" s="53" t="s">
        <v>14</v>
      </c>
      <c r="AX21" s="66">
        <f t="shared" si="21"/>
        <v>67.936</v>
      </c>
      <c r="AY21" s="67">
        <f t="shared" si="9"/>
        <v>132.418</v>
      </c>
      <c r="AZ21" s="66">
        <f t="shared" si="10"/>
        <v>129.9584</v>
      </c>
      <c r="BA21" s="67">
        <f t="shared" si="11"/>
        <v>73.9904</v>
      </c>
      <c r="BB21" s="66">
        <f t="shared" si="12"/>
        <v>147.9808</v>
      </c>
      <c r="BC21" s="67">
        <f t="shared" si="13"/>
        <v>120.9472</v>
      </c>
      <c r="BD21" s="68">
        <f t="shared" si="2"/>
        <v>59.945600000000006</v>
      </c>
      <c r="BE21" s="67">
        <f t="shared" si="3"/>
        <v>64.9792</v>
      </c>
      <c r="BF21" s="68">
        <f t="shared" si="4"/>
        <v>88.946</v>
      </c>
      <c r="BG21" s="67">
        <f t="shared" si="5"/>
        <v>56.97120000000001</v>
      </c>
      <c r="BH21" s="68">
        <f t="shared" si="6"/>
        <v>146.9468</v>
      </c>
      <c r="BI21" s="67">
        <f t="shared" si="7"/>
        <v>153.9824</v>
      </c>
      <c r="BJ21" s="67">
        <f t="shared" si="14"/>
        <v>117.97200000000001</v>
      </c>
      <c r="BK21" s="67">
        <f t="shared" si="15"/>
        <v>85.956</v>
      </c>
      <c r="BL21" s="67">
        <f t="shared" si="16"/>
        <v>82.998</v>
      </c>
      <c r="BM21" s="67">
        <f t="shared" si="17"/>
        <v>41.992</v>
      </c>
      <c r="BN21" s="67">
        <f t="shared" si="18"/>
        <v>112.984</v>
      </c>
      <c r="BO21" s="67">
        <f t="shared" si="19"/>
        <v>137.982</v>
      </c>
    </row>
    <row r="22" spans="1:67" s="69" customFormat="1" ht="21" customHeight="1">
      <c r="A22" s="48">
        <v>16</v>
      </c>
      <c r="B22" s="53" t="s">
        <v>19</v>
      </c>
      <c r="C22" s="70" t="s">
        <v>17</v>
      </c>
      <c r="D22" s="75">
        <v>17.81</v>
      </c>
      <c r="E22" s="76">
        <v>12.99</v>
      </c>
      <c r="F22" s="57">
        <v>3.76</v>
      </c>
      <c r="G22" s="58">
        <v>16.13</v>
      </c>
      <c r="H22" s="58">
        <v>21.19</v>
      </c>
      <c r="I22" s="59">
        <v>37.8</v>
      </c>
      <c r="J22" s="7">
        <v>26.37</v>
      </c>
      <c r="K22" s="72">
        <v>20.36</v>
      </c>
      <c r="L22" s="73">
        <v>17.32</v>
      </c>
      <c r="M22" s="57">
        <v>12.05</v>
      </c>
      <c r="N22" s="58">
        <v>15.98</v>
      </c>
      <c r="O22" s="58">
        <v>19.2</v>
      </c>
      <c r="P22" s="59">
        <v>14.45</v>
      </c>
      <c r="Q22" s="7">
        <v>22.06</v>
      </c>
      <c r="R22" s="72">
        <v>16.18</v>
      </c>
      <c r="S22" s="73">
        <v>16.96</v>
      </c>
      <c r="T22" s="57">
        <v>17.89</v>
      </c>
      <c r="U22" s="58">
        <v>13.57</v>
      </c>
      <c r="V22" s="58">
        <v>17.06</v>
      </c>
      <c r="W22" s="59">
        <v>11.67</v>
      </c>
      <c r="X22" s="7">
        <v>15.86</v>
      </c>
      <c r="Y22" s="57">
        <v>10.54</v>
      </c>
      <c r="Z22" s="74">
        <v>10.64</v>
      </c>
      <c r="AA22" s="58">
        <v>14.5</v>
      </c>
      <c r="AB22" s="58">
        <v>8.74</v>
      </c>
      <c r="AC22" s="58">
        <v>9.67</v>
      </c>
      <c r="AD22" s="59">
        <v>7.83</v>
      </c>
      <c r="AE22" s="7">
        <v>7.24</v>
      </c>
      <c r="AF22" s="70">
        <v>20.72</v>
      </c>
      <c r="AG22" s="76">
        <v>23.1</v>
      </c>
      <c r="AH22" s="58">
        <v>38.79</v>
      </c>
      <c r="AI22" s="58">
        <v>29.11</v>
      </c>
      <c r="AJ22" s="58">
        <v>20.48</v>
      </c>
      <c r="AK22" s="59">
        <v>15.15</v>
      </c>
      <c r="AL22" s="12">
        <v>17.41</v>
      </c>
      <c r="AM22" s="70">
        <v>14.36</v>
      </c>
      <c r="AN22" s="71">
        <v>18.95</v>
      </c>
      <c r="AO22" s="58">
        <v>12.99</v>
      </c>
      <c r="AP22" s="58">
        <v>16.44</v>
      </c>
      <c r="AQ22" s="58">
        <v>12.37</v>
      </c>
      <c r="AR22" s="59">
        <v>13.06</v>
      </c>
      <c r="AS22" s="7">
        <v>11.03</v>
      </c>
      <c r="AT22" s="65">
        <v>703</v>
      </c>
      <c r="AU22" s="65">
        <v>574</v>
      </c>
      <c r="AV22" s="106">
        <v>580</v>
      </c>
      <c r="AW22" s="53" t="s">
        <v>19</v>
      </c>
      <c r="AX22" s="66">
        <f t="shared" si="21"/>
        <v>148.96570000000003</v>
      </c>
      <c r="AY22" s="67">
        <f t="shared" si="9"/>
        <v>110.208</v>
      </c>
      <c r="AZ22" s="66">
        <f t="shared" si="10"/>
        <v>119.93179999999998</v>
      </c>
      <c r="BA22" s="67">
        <f t="shared" si="11"/>
        <v>67.98010000000001</v>
      </c>
      <c r="BB22" s="66">
        <f t="shared" si="12"/>
        <v>143.9744</v>
      </c>
      <c r="BC22" s="67">
        <f t="shared" si="13"/>
        <v>86.96109999999999</v>
      </c>
      <c r="BD22" s="68">
        <f t="shared" si="2"/>
        <v>216.97199999999998</v>
      </c>
      <c r="BE22" s="67">
        <f t="shared" si="3"/>
        <v>82.943</v>
      </c>
      <c r="BF22" s="68">
        <f t="shared" si="4"/>
        <v>66.9858</v>
      </c>
      <c r="BG22" s="67">
        <f t="shared" si="5"/>
        <v>44.9442</v>
      </c>
      <c r="BH22" s="68">
        <f t="shared" si="6"/>
        <v>86.961</v>
      </c>
      <c r="BI22" s="67">
        <f t="shared" si="7"/>
        <v>74.96440000000001</v>
      </c>
      <c r="BJ22" s="67">
        <f t="shared" si="14"/>
        <v>152.946</v>
      </c>
      <c r="BK22" s="67">
        <f t="shared" si="15"/>
        <v>127.948</v>
      </c>
      <c r="BL22" s="67">
        <f t="shared" si="16"/>
        <v>91.988</v>
      </c>
      <c r="BM22" s="67">
        <f t="shared" si="17"/>
        <v>41.992</v>
      </c>
      <c r="BN22" s="67">
        <f t="shared" si="18"/>
        <v>100.978</v>
      </c>
      <c r="BO22" s="67">
        <f t="shared" si="19"/>
        <v>63.974</v>
      </c>
    </row>
    <row r="23" spans="1:74" s="69" customFormat="1" ht="18.75" customHeight="1">
      <c r="A23" s="48">
        <v>17</v>
      </c>
      <c r="B23" s="53" t="s">
        <v>20</v>
      </c>
      <c r="C23" s="70" t="s">
        <v>17</v>
      </c>
      <c r="D23" s="75">
        <v>11.81</v>
      </c>
      <c r="E23" s="76">
        <v>21.98</v>
      </c>
      <c r="F23" s="57">
        <v>33.14</v>
      </c>
      <c r="G23" s="58">
        <v>35.8</v>
      </c>
      <c r="H23" s="58">
        <v>31.19</v>
      </c>
      <c r="I23" s="59">
        <v>48.69</v>
      </c>
      <c r="J23" s="7">
        <v>28.62</v>
      </c>
      <c r="K23" s="72">
        <v>20.9</v>
      </c>
      <c r="L23" s="73">
        <v>22.34</v>
      </c>
      <c r="M23" s="57">
        <v>17.13</v>
      </c>
      <c r="N23" s="58">
        <v>24.32</v>
      </c>
      <c r="O23" s="58">
        <v>25.78</v>
      </c>
      <c r="P23" s="59">
        <v>20</v>
      </c>
      <c r="Q23" s="7">
        <v>26.89</v>
      </c>
      <c r="R23" s="57">
        <v>14.9</v>
      </c>
      <c r="S23" s="74">
        <v>18.01</v>
      </c>
      <c r="T23" s="57">
        <v>16.76</v>
      </c>
      <c r="U23" s="58">
        <v>15.86</v>
      </c>
      <c r="V23" s="58">
        <v>15.52</v>
      </c>
      <c r="W23" s="59">
        <v>11.13</v>
      </c>
      <c r="X23" s="7">
        <v>14.65</v>
      </c>
      <c r="Y23" s="57">
        <v>11.09</v>
      </c>
      <c r="Z23" s="74">
        <v>8.46</v>
      </c>
      <c r="AA23" s="58">
        <v>7.72</v>
      </c>
      <c r="AB23" s="58">
        <v>6.49</v>
      </c>
      <c r="AC23" s="58">
        <v>7.54</v>
      </c>
      <c r="AD23" s="59">
        <v>5.39</v>
      </c>
      <c r="AE23" s="7">
        <v>6.89</v>
      </c>
      <c r="AF23" s="70">
        <v>23.81</v>
      </c>
      <c r="AG23" s="71">
        <v>20.18</v>
      </c>
      <c r="AH23" s="58">
        <v>18.45</v>
      </c>
      <c r="AI23" s="58">
        <v>12.23</v>
      </c>
      <c r="AJ23" s="58">
        <v>14.38</v>
      </c>
      <c r="AK23" s="59">
        <v>9.21</v>
      </c>
      <c r="AL23" s="12">
        <v>17.58</v>
      </c>
      <c r="AM23" s="70">
        <v>17.45</v>
      </c>
      <c r="AN23" s="76">
        <v>9</v>
      </c>
      <c r="AO23" s="58">
        <v>6.77</v>
      </c>
      <c r="AP23" s="58">
        <v>5.28</v>
      </c>
      <c r="AQ23" s="58">
        <v>5.55</v>
      </c>
      <c r="AR23" s="59">
        <v>5.56</v>
      </c>
      <c r="AS23" s="7">
        <v>5.34</v>
      </c>
      <c r="AT23" s="65">
        <v>702</v>
      </c>
      <c r="AU23" s="65">
        <v>575</v>
      </c>
      <c r="AV23" s="106">
        <v>580</v>
      </c>
      <c r="AW23" s="53" t="s">
        <v>20</v>
      </c>
      <c r="AX23" s="66">
        <f t="shared" si="21"/>
        <v>218.9538</v>
      </c>
      <c r="AY23" s="67">
        <f t="shared" si="9"/>
        <v>148.235</v>
      </c>
      <c r="AZ23" s="66">
        <f t="shared" si="10"/>
        <v>108.95039999999999</v>
      </c>
      <c r="BA23" s="67">
        <f t="shared" si="11"/>
        <v>52.9308</v>
      </c>
      <c r="BB23" s="66">
        <f t="shared" si="12"/>
        <v>100.94760000000001</v>
      </c>
      <c r="BC23" s="67">
        <f t="shared" si="13"/>
        <v>38.961</v>
      </c>
      <c r="BD23" s="68">
        <f t="shared" si="2"/>
        <v>279.9675</v>
      </c>
      <c r="BE23" s="67">
        <f t="shared" si="3"/>
        <v>115</v>
      </c>
      <c r="BF23" s="68">
        <f t="shared" si="4"/>
        <v>63.9975</v>
      </c>
      <c r="BG23" s="67">
        <f t="shared" si="5"/>
        <v>30.9925</v>
      </c>
      <c r="BH23" s="68">
        <f t="shared" si="6"/>
        <v>52.95750000000001</v>
      </c>
      <c r="BI23" s="67">
        <f t="shared" si="7"/>
        <v>31.97</v>
      </c>
      <c r="BJ23" s="67">
        <f t="shared" si="14"/>
        <v>165.996</v>
      </c>
      <c r="BK23" s="67">
        <f t="shared" si="15"/>
        <v>155.96200000000002</v>
      </c>
      <c r="BL23" s="67">
        <f t="shared" si="16"/>
        <v>84.97</v>
      </c>
      <c r="BM23" s="67">
        <f t="shared" si="17"/>
        <v>39.961999999999996</v>
      </c>
      <c r="BN23" s="67">
        <f t="shared" si="18"/>
        <v>101.964</v>
      </c>
      <c r="BO23" s="67">
        <f t="shared" si="19"/>
        <v>30.971999999999998</v>
      </c>
      <c r="BQ23" s="33" t="s">
        <v>37</v>
      </c>
      <c r="BR23" s="34" t="s">
        <v>38</v>
      </c>
      <c r="BS23" s="35" t="s">
        <v>39</v>
      </c>
      <c r="BT23" s="34" t="s">
        <v>42</v>
      </c>
      <c r="BU23" s="33" t="s">
        <v>40</v>
      </c>
      <c r="BV23" s="34" t="s">
        <v>41</v>
      </c>
    </row>
    <row r="24" spans="1:74" s="69" customFormat="1" ht="19.5" customHeight="1">
      <c r="A24" s="48">
        <v>18</v>
      </c>
      <c r="B24" s="53" t="s">
        <v>14</v>
      </c>
      <c r="C24" s="70" t="s">
        <v>21</v>
      </c>
      <c r="D24" s="75">
        <v>1.68</v>
      </c>
      <c r="E24" s="76">
        <v>3.83</v>
      </c>
      <c r="F24" s="57">
        <v>4.6</v>
      </c>
      <c r="G24" s="58">
        <v>2.06</v>
      </c>
      <c r="H24" s="58">
        <v>2.75</v>
      </c>
      <c r="I24" s="59">
        <v>2.29</v>
      </c>
      <c r="J24" s="7">
        <v>7.81</v>
      </c>
      <c r="K24" s="72">
        <v>8.09</v>
      </c>
      <c r="L24" s="73">
        <v>6.66</v>
      </c>
      <c r="M24" s="57">
        <v>6.23</v>
      </c>
      <c r="N24" s="58">
        <v>5.42</v>
      </c>
      <c r="O24" s="58">
        <v>10.86</v>
      </c>
      <c r="P24" s="59">
        <v>5.18</v>
      </c>
      <c r="Q24" s="7">
        <v>8.92</v>
      </c>
      <c r="R24" s="72">
        <v>10.09</v>
      </c>
      <c r="S24" s="73">
        <v>8.69</v>
      </c>
      <c r="T24" s="57">
        <v>8.07</v>
      </c>
      <c r="U24" s="58">
        <v>9.6</v>
      </c>
      <c r="V24" s="58">
        <v>11.83</v>
      </c>
      <c r="W24" s="59">
        <v>9.15</v>
      </c>
      <c r="X24" s="7">
        <v>9.44</v>
      </c>
      <c r="Y24" s="57">
        <v>7.31</v>
      </c>
      <c r="Z24" s="74">
        <v>7.24</v>
      </c>
      <c r="AA24" s="58">
        <v>7.31</v>
      </c>
      <c r="AB24" s="58">
        <v>8.38</v>
      </c>
      <c r="AC24" s="58">
        <v>8.31</v>
      </c>
      <c r="AD24" s="59">
        <v>7.66</v>
      </c>
      <c r="AE24" s="7">
        <v>6.72</v>
      </c>
      <c r="AF24" s="70">
        <v>28.78</v>
      </c>
      <c r="AG24" s="71">
        <v>24.1</v>
      </c>
      <c r="AH24" s="58">
        <v>28.62</v>
      </c>
      <c r="AI24" s="58">
        <v>26.27</v>
      </c>
      <c r="AJ24" s="58">
        <v>23.76</v>
      </c>
      <c r="AK24" s="59">
        <v>25.2</v>
      </c>
      <c r="AL24" s="12">
        <v>22.02</v>
      </c>
      <c r="AM24" s="70">
        <v>44.02</v>
      </c>
      <c r="AN24" s="71">
        <v>49.46</v>
      </c>
      <c r="AO24" s="58">
        <v>45.14</v>
      </c>
      <c r="AP24" s="58">
        <v>48.24</v>
      </c>
      <c r="AQ24" s="58">
        <v>42.45</v>
      </c>
      <c r="AR24" s="59">
        <v>50.49</v>
      </c>
      <c r="AS24" s="7">
        <v>45.07</v>
      </c>
      <c r="AT24" s="65">
        <v>46555</v>
      </c>
      <c r="AU24" s="65">
        <v>41875</v>
      </c>
      <c r="AV24" s="106">
        <v>38771</v>
      </c>
      <c r="AW24" s="53" t="s">
        <v>14</v>
      </c>
      <c r="AX24" s="66">
        <f t="shared" si="21"/>
        <v>1280.2625</v>
      </c>
      <c r="AY24" s="67">
        <f t="shared" si="9"/>
        <v>4547.625</v>
      </c>
      <c r="AZ24" s="66">
        <f t="shared" si="10"/>
        <v>5507.4565</v>
      </c>
      <c r="BA24" s="67">
        <f t="shared" si="11"/>
        <v>3868.7205000000004</v>
      </c>
      <c r="BB24" s="66">
        <f t="shared" si="12"/>
        <v>11061.468</v>
      </c>
      <c r="BC24" s="67">
        <f t="shared" si="13"/>
        <v>19762.597500000003</v>
      </c>
      <c r="BD24" s="68">
        <f t="shared" si="2"/>
        <v>958.9375</v>
      </c>
      <c r="BE24" s="67">
        <f t="shared" si="3"/>
        <v>2169.125</v>
      </c>
      <c r="BF24" s="68">
        <f t="shared" si="4"/>
        <v>3831.5625</v>
      </c>
      <c r="BG24" s="67">
        <f t="shared" si="5"/>
        <v>3207.625</v>
      </c>
      <c r="BH24" s="68">
        <f t="shared" si="6"/>
        <v>10552.5</v>
      </c>
      <c r="BI24" s="67">
        <f t="shared" si="7"/>
        <v>21142.6875</v>
      </c>
      <c r="BJ24" s="67">
        <f t="shared" si="14"/>
        <v>3028.0151</v>
      </c>
      <c r="BK24" s="67">
        <f t="shared" si="15"/>
        <v>3458.3732</v>
      </c>
      <c r="BL24" s="67">
        <f t="shared" si="16"/>
        <v>3659.9824</v>
      </c>
      <c r="BM24" s="67">
        <f t="shared" si="17"/>
        <v>2605.4112</v>
      </c>
      <c r="BN24" s="67">
        <f t="shared" si="18"/>
        <v>8537.374199999998</v>
      </c>
      <c r="BO24" s="67">
        <f t="shared" si="19"/>
        <v>17474.0897</v>
      </c>
      <c r="BP24" s="69">
        <v>2007</v>
      </c>
      <c r="BQ24" s="67">
        <f aca="true" t="shared" si="23" ref="BQ24:BV24">AX8</f>
        <v>292.6062</v>
      </c>
      <c r="BR24" s="67">
        <f t="shared" si="23"/>
        <v>129.5808</v>
      </c>
      <c r="BS24" s="67">
        <f t="shared" si="23"/>
        <v>346.06519999999995</v>
      </c>
      <c r="BT24" s="67">
        <f t="shared" si="23"/>
        <v>180.4514</v>
      </c>
      <c r="BU24" s="67">
        <f t="shared" si="23"/>
        <v>502.5146</v>
      </c>
      <c r="BV24" s="67">
        <f t="shared" si="23"/>
        <v>503.6056</v>
      </c>
    </row>
    <row r="25" spans="1:74" s="69" customFormat="1" ht="21" customHeight="1">
      <c r="A25" s="48">
        <v>19</v>
      </c>
      <c r="B25" s="53" t="s">
        <v>8</v>
      </c>
      <c r="C25" s="70" t="s">
        <v>21</v>
      </c>
      <c r="D25" s="75">
        <v>6.92</v>
      </c>
      <c r="E25" s="76">
        <v>3.15</v>
      </c>
      <c r="F25" s="57">
        <v>0.96</v>
      </c>
      <c r="G25" s="58">
        <v>4.96</v>
      </c>
      <c r="H25" s="58">
        <v>6.38</v>
      </c>
      <c r="I25" s="59">
        <v>13.28</v>
      </c>
      <c r="J25" s="7">
        <v>9.1</v>
      </c>
      <c r="K25" s="72">
        <v>11.88</v>
      </c>
      <c r="L25" s="73">
        <v>7.02</v>
      </c>
      <c r="M25" s="57">
        <v>4.29</v>
      </c>
      <c r="N25" s="58">
        <v>7.31</v>
      </c>
      <c r="O25" s="58">
        <v>9.64</v>
      </c>
      <c r="P25" s="59">
        <v>10.97</v>
      </c>
      <c r="Q25" s="7">
        <v>13.27</v>
      </c>
      <c r="R25" s="72">
        <v>12.83</v>
      </c>
      <c r="S25" s="73">
        <v>9.5</v>
      </c>
      <c r="T25" s="57">
        <v>9.14</v>
      </c>
      <c r="U25" s="58">
        <v>8.65</v>
      </c>
      <c r="V25" s="58">
        <v>11.1</v>
      </c>
      <c r="W25" s="59">
        <v>9.85</v>
      </c>
      <c r="X25" s="7">
        <v>14.15</v>
      </c>
      <c r="Y25" s="57">
        <v>10.57</v>
      </c>
      <c r="Z25" s="74">
        <v>7.7</v>
      </c>
      <c r="AA25" s="58">
        <v>10.59</v>
      </c>
      <c r="AB25" s="58">
        <v>7.17</v>
      </c>
      <c r="AC25" s="58">
        <v>8.74</v>
      </c>
      <c r="AD25" s="59">
        <v>7.22</v>
      </c>
      <c r="AE25" s="7">
        <v>10.02</v>
      </c>
      <c r="AF25" s="70">
        <v>37.52</v>
      </c>
      <c r="AG25" s="71">
        <v>30.53</v>
      </c>
      <c r="AH25" s="58">
        <v>47.43</v>
      </c>
      <c r="AI25" s="58">
        <v>34.7</v>
      </c>
      <c r="AJ25" s="58">
        <v>34.49</v>
      </c>
      <c r="AK25" s="59">
        <v>30.97</v>
      </c>
      <c r="AL25" s="12">
        <v>28.78</v>
      </c>
      <c r="AM25" s="70">
        <v>20.25</v>
      </c>
      <c r="AN25" s="71">
        <v>42.07</v>
      </c>
      <c r="AO25" s="58">
        <v>27.55</v>
      </c>
      <c r="AP25" s="58">
        <v>37.18</v>
      </c>
      <c r="AQ25" s="58">
        <v>29.61</v>
      </c>
      <c r="AR25" s="59">
        <v>27.69</v>
      </c>
      <c r="AS25" s="7">
        <v>24.66</v>
      </c>
      <c r="AT25" s="65">
        <v>46529</v>
      </c>
      <c r="AU25" s="65">
        <v>41823</v>
      </c>
      <c r="AV25" s="106">
        <v>38691</v>
      </c>
      <c r="AW25" s="53" t="s">
        <v>8</v>
      </c>
      <c r="AX25" s="66">
        <f t="shared" si="21"/>
        <v>2968.5502</v>
      </c>
      <c r="AY25" s="67">
        <f t="shared" si="9"/>
        <v>4031.7372000000005</v>
      </c>
      <c r="AZ25" s="66">
        <f t="shared" si="10"/>
        <v>5164.719</v>
      </c>
      <c r="BA25" s="67">
        <f t="shared" si="11"/>
        <v>4066.6346000000003</v>
      </c>
      <c r="BB25" s="66">
        <f t="shared" si="12"/>
        <v>16047.852100000002</v>
      </c>
      <c r="BC25" s="67">
        <f t="shared" si="13"/>
        <v>13777.2369</v>
      </c>
      <c r="BD25" s="68">
        <f t="shared" si="2"/>
        <v>5554.094399999999</v>
      </c>
      <c r="BE25" s="67">
        <f t="shared" si="3"/>
        <v>4587.9831</v>
      </c>
      <c r="BF25" s="68">
        <f t="shared" si="4"/>
        <v>4119.5655</v>
      </c>
      <c r="BG25" s="67">
        <f t="shared" si="5"/>
        <v>3019.6206</v>
      </c>
      <c r="BH25" s="68">
        <f t="shared" si="6"/>
        <v>12952.5831</v>
      </c>
      <c r="BI25" s="67">
        <f t="shared" si="7"/>
        <v>11580.788700000001</v>
      </c>
      <c r="BJ25" s="67">
        <f t="shared" si="14"/>
        <v>3520.881</v>
      </c>
      <c r="BK25" s="67">
        <f t="shared" si="15"/>
        <v>5134.2957</v>
      </c>
      <c r="BL25" s="67">
        <f t="shared" si="16"/>
        <v>5474.7765</v>
      </c>
      <c r="BM25" s="67">
        <f t="shared" si="17"/>
        <v>3876.8382</v>
      </c>
      <c r="BN25" s="67">
        <f t="shared" si="18"/>
        <v>11135.2698</v>
      </c>
      <c r="BO25" s="67">
        <f t="shared" si="19"/>
        <v>9541.2006</v>
      </c>
      <c r="BP25" s="69">
        <v>2008</v>
      </c>
      <c r="BQ25" s="67">
        <f aca="true" t="shared" si="24" ref="BQ25:BV25">BD8</f>
        <v>56.92979999999999</v>
      </c>
      <c r="BR25" s="67">
        <f t="shared" si="24"/>
        <v>108.9368</v>
      </c>
      <c r="BS25" s="67">
        <f t="shared" si="24"/>
        <v>100.99680000000001</v>
      </c>
      <c r="BT25" s="67">
        <f t="shared" si="24"/>
        <v>95.99459999999999</v>
      </c>
      <c r="BU25" s="67">
        <f t="shared" si="24"/>
        <v>199.92919999999998</v>
      </c>
      <c r="BV25" s="67">
        <f t="shared" si="24"/>
        <v>230.97459999999998</v>
      </c>
    </row>
    <row r="26" spans="1:74" s="69" customFormat="1" ht="24.75" customHeight="1">
      <c r="A26" s="48">
        <v>20</v>
      </c>
      <c r="B26" s="53" t="s">
        <v>28</v>
      </c>
      <c r="C26" s="70" t="s">
        <v>21</v>
      </c>
      <c r="D26" s="75">
        <v>8.13</v>
      </c>
      <c r="E26" s="76">
        <v>10.33</v>
      </c>
      <c r="F26" s="57">
        <v>12.71</v>
      </c>
      <c r="G26" s="58">
        <v>18.61</v>
      </c>
      <c r="H26" s="58">
        <v>28.53</v>
      </c>
      <c r="I26" s="59">
        <v>25.86</v>
      </c>
      <c r="J26" s="7">
        <v>24.48</v>
      </c>
      <c r="K26" s="72">
        <v>16.09</v>
      </c>
      <c r="L26" s="73">
        <v>13.72</v>
      </c>
      <c r="M26" s="57">
        <v>14.16</v>
      </c>
      <c r="N26" s="58">
        <v>15.52</v>
      </c>
      <c r="O26" s="58">
        <v>18.78</v>
      </c>
      <c r="P26" s="59">
        <v>16.52</v>
      </c>
      <c r="Q26" s="7">
        <v>15.99</v>
      </c>
      <c r="R26" s="72">
        <v>22.59</v>
      </c>
      <c r="S26" s="73">
        <v>18.12</v>
      </c>
      <c r="T26" s="57">
        <v>16.63</v>
      </c>
      <c r="U26" s="58">
        <v>15.73</v>
      </c>
      <c r="V26" s="58">
        <v>15.43</v>
      </c>
      <c r="W26" s="59">
        <v>14.91</v>
      </c>
      <c r="X26" s="7">
        <v>16.08</v>
      </c>
      <c r="Y26" s="57">
        <v>18.33</v>
      </c>
      <c r="Z26" s="74">
        <v>16.59</v>
      </c>
      <c r="AA26" s="58">
        <v>14.43</v>
      </c>
      <c r="AB26" s="58">
        <v>11.7</v>
      </c>
      <c r="AC26" s="58">
        <v>9.66</v>
      </c>
      <c r="AD26" s="59">
        <v>10.69</v>
      </c>
      <c r="AE26" s="7">
        <v>12.64</v>
      </c>
      <c r="AF26" s="75">
        <v>33</v>
      </c>
      <c r="AG26" s="76">
        <v>38.36</v>
      </c>
      <c r="AH26" s="58">
        <v>37.1</v>
      </c>
      <c r="AI26" s="58">
        <v>31.11</v>
      </c>
      <c r="AJ26" s="58">
        <v>23.35</v>
      </c>
      <c r="AK26" s="59">
        <v>26.46</v>
      </c>
      <c r="AL26" s="12">
        <v>27.43</v>
      </c>
      <c r="AM26" s="70">
        <v>1.83</v>
      </c>
      <c r="AN26" s="71">
        <v>2.84</v>
      </c>
      <c r="AO26" s="58">
        <v>4.94</v>
      </c>
      <c r="AP26" s="58">
        <v>7.3</v>
      </c>
      <c r="AQ26" s="58">
        <v>4.22</v>
      </c>
      <c r="AR26" s="59">
        <v>5.53</v>
      </c>
      <c r="AS26" s="7">
        <v>3.35</v>
      </c>
      <c r="AT26" s="65">
        <v>46508</v>
      </c>
      <c r="AU26" s="65">
        <v>41778</v>
      </c>
      <c r="AV26" s="106">
        <v>38618</v>
      </c>
      <c r="AW26" s="53" t="s">
        <v>28</v>
      </c>
      <c r="AX26" s="66">
        <f t="shared" si="21"/>
        <v>13268.7324</v>
      </c>
      <c r="AY26" s="67">
        <f t="shared" si="9"/>
        <v>7845.908400000001</v>
      </c>
      <c r="AZ26" s="66">
        <f t="shared" si="10"/>
        <v>7176.184399999999</v>
      </c>
      <c r="BA26" s="67">
        <f t="shared" si="11"/>
        <v>4492.6728</v>
      </c>
      <c r="BB26" s="66">
        <f t="shared" si="12"/>
        <v>10859.618</v>
      </c>
      <c r="BC26" s="67">
        <f t="shared" si="13"/>
        <v>1962.6375999999998</v>
      </c>
      <c r="BD26" s="68">
        <f t="shared" si="2"/>
        <v>10803.7908</v>
      </c>
      <c r="BE26" s="67">
        <f t="shared" si="3"/>
        <v>6901.7256</v>
      </c>
      <c r="BF26" s="68">
        <f t="shared" si="4"/>
        <v>6229.0998</v>
      </c>
      <c r="BG26" s="67">
        <f t="shared" si="5"/>
        <v>4466.0682</v>
      </c>
      <c r="BH26" s="68">
        <f t="shared" si="6"/>
        <v>11054.4588</v>
      </c>
      <c r="BI26" s="67">
        <f t="shared" si="7"/>
        <v>2310.3233999999998</v>
      </c>
      <c r="BJ26" s="67">
        <f t="shared" si="14"/>
        <v>9453.6864</v>
      </c>
      <c r="BK26" s="67">
        <f t="shared" si="15"/>
        <v>6175.0182</v>
      </c>
      <c r="BL26" s="67">
        <f t="shared" si="16"/>
        <v>6209.774399999999</v>
      </c>
      <c r="BM26" s="67">
        <f t="shared" si="17"/>
        <v>4881.3152</v>
      </c>
      <c r="BN26" s="67">
        <f t="shared" si="18"/>
        <v>10592.9174</v>
      </c>
      <c r="BO26" s="67">
        <f t="shared" si="19"/>
        <v>1293.703</v>
      </c>
      <c r="BP26" s="69">
        <v>2009</v>
      </c>
      <c r="BQ26" s="67">
        <f aca="true" t="shared" si="25" ref="BQ26:BV26">BJ8</f>
        <v>31.958999999999996</v>
      </c>
      <c r="BR26" s="67">
        <f t="shared" si="25"/>
        <v>62.98</v>
      </c>
      <c r="BS26" s="67">
        <f t="shared" si="25"/>
        <v>94.939</v>
      </c>
      <c r="BT26" s="67">
        <f t="shared" si="25"/>
        <v>62.98</v>
      </c>
      <c r="BU26" s="67">
        <f t="shared" si="25"/>
        <v>202.94299999999998</v>
      </c>
      <c r="BV26" s="67">
        <f t="shared" si="25"/>
        <v>213.998</v>
      </c>
    </row>
    <row r="27" spans="1:67" s="69" customFormat="1" ht="31.5" customHeight="1">
      <c r="A27" s="48">
        <v>21</v>
      </c>
      <c r="B27" s="53" t="s">
        <v>35</v>
      </c>
      <c r="C27" s="70" t="s">
        <v>21</v>
      </c>
      <c r="D27" s="75">
        <v>18.82</v>
      </c>
      <c r="E27" s="76">
        <v>16.08</v>
      </c>
      <c r="F27" s="57">
        <v>11.65</v>
      </c>
      <c r="G27" s="58">
        <v>12.44</v>
      </c>
      <c r="H27" s="58">
        <v>13.96</v>
      </c>
      <c r="I27" s="59">
        <v>12.75</v>
      </c>
      <c r="J27" s="7">
        <v>14.91</v>
      </c>
      <c r="K27" s="72">
        <v>18.94</v>
      </c>
      <c r="L27" s="73">
        <v>17.38</v>
      </c>
      <c r="M27" s="57">
        <v>11.64</v>
      </c>
      <c r="N27" s="58">
        <v>12.59</v>
      </c>
      <c r="O27" s="58">
        <v>13.9</v>
      </c>
      <c r="P27" s="59">
        <v>18.39</v>
      </c>
      <c r="Q27" s="7">
        <v>16.63</v>
      </c>
      <c r="R27" s="57">
        <v>16.3</v>
      </c>
      <c r="S27" s="74">
        <v>13.52</v>
      </c>
      <c r="T27" s="57">
        <v>15.12</v>
      </c>
      <c r="U27" s="58">
        <v>12.01</v>
      </c>
      <c r="V27" s="58">
        <v>12.36</v>
      </c>
      <c r="W27" s="59">
        <v>13.9</v>
      </c>
      <c r="X27" s="7">
        <v>13.89</v>
      </c>
      <c r="Y27" s="57">
        <v>10.15</v>
      </c>
      <c r="Z27" s="74">
        <v>7.99</v>
      </c>
      <c r="AA27" s="58">
        <v>11.83</v>
      </c>
      <c r="AB27" s="58">
        <v>9.05</v>
      </c>
      <c r="AC27" s="58">
        <v>10.19</v>
      </c>
      <c r="AD27" s="59">
        <v>8.15</v>
      </c>
      <c r="AE27" s="7">
        <v>9.44</v>
      </c>
      <c r="AF27" s="70">
        <v>25.81</v>
      </c>
      <c r="AG27" s="71">
        <v>24.61</v>
      </c>
      <c r="AH27" s="58">
        <v>27.12</v>
      </c>
      <c r="AI27" s="58">
        <v>30.3</v>
      </c>
      <c r="AJ27" s="58">
        <v>28.34</v>
      </c>
      <c r="AK27" s="59">
        <v>22.7</v>
      </c>
      <c r="AL27" s="12">
        <v>28.05</v>
      </c>
      <c r="AM27" s="70">
        <v>9.95</v>
      </c>
      <c r="AN27" s="71">
        <v>20.39</v>
      </c>
      <c r="AO27" s="58">
        <v>22.61</v>
      </c>
      <c r="AP27" s="58">
        <v>23.57</v>
      </c>
      <c r="AQ27" s="58">
        <v>21.22</v>
      </c>
      <c r="AR27" s="59">
        <v>24.09</v>
      </c>
      <c r="AS27" s="7">
        <v>17.05</v>
      </c>
      <c r="AT27" s="69">
        <v>46501</v>
      </c>
      <c r="AU27" s="65">
        <v>41779</v>
      </c>
      <c r="AV27" s="106">
        <v>38709</v>
      </c>
      <c r="AW27" s="53" t="s">
        <v>35</v>
      </c>
      <c r="AX27" s="66">
        <f t="shared" si="21"/>
        <v>6491.539600000001</v>
      </c>
      <c r="AY27" s="67">
        <f t="shared" si="9"/>
        <v>5807.281</v>
      </c>
      <c r="AZ27" s="66">
        <f t="shared" si="10"/>
        <v>5747.5235999999995</v>
      </c>
      <c r="BA27" s="67">
        <f t="shared" si="11"/>
        <v>4738.4519</v>
      </c>
      <c r="BB27" s="66">
        <f t="shared" si="12"/>
        <v>13178.3834</v>
      </c>
      <c r="BC27" s="67">
        <f t="shared" si="13"/>
        <v>9867.5122</v>
      </c>
      <c r="BD27" s="68">
        <f t="shared" si="2"/>
        <v>5326.8225</v>
      </c>
      <c r="BE27" s="67">
        <f t="shared" si="3"/>
        <v>7683.158100000001</v>
      </c>
      <c r="BF27" s="68">
        <f t="shared" si="4"/>
        <v>5807.281</v>
      </c>
      <c r="BG27" s="67">
        <f t="shared" si="5"/>
        <v>3404.9885000000004</v>
      </c>
      <c r="BH27" s="68">
        <f t="shared" si="6"/>
        <v>9483.832999999999</v>
      </c>
      <c r="BI27" s="67">
        <f t="shared" si="7"/>
        <v>10064.561099999999</v>
      </c>
      <c r="BJ27" s="67">
        <f t="shared" si="14"/>
        <v>5771.5119</v>
      </c>
      <c r="BK27" s="67">
        <f t="shared" si="15"/>
        <v>6437.306699999999</v>
      </c>
      <c r="BL27" s="67">
        <f t="shared" si="16"/>
        <v>5376.6801000000005</v>
      </c>
      <c r="BM27" s="67">
        <f t="shared" si="17"/>
        <v>3654.1295999999998</v>
      </c>
      <c r="BN27" s="67">
        <f t="shared" si="18"/>
        <v>10857.8745</v>
      </c>
      <c r="BO27" s="67">
        <f t="shared" si="19"/>
        <v>6599.884500000001</v>
      </c>
    </row>
    <row r="28" spans="1:67" s="69" customFormat="1" ht="27.75" customHeight="1" thickBot="1">
      <c r="A28" s="48">
        <v>22</v>
      </c>
      <c r="B28" s="53" t="s">
        <v>26</v>
      </c>
      <c r="C28" s="70" t="s">
        <v>22</v>
      </c>
      <c r="D28" s="77">
        <v>18.31</v>
      </c>
      <c r="E28" s="78">
        <v>13.6</v>
      </c>
      <c r="F28" s="57">
        <v>17.24</v>
      </c>
      <c r="G28" s="58">
        <v>20.77</v>
      </c>
      <c r="H28" s="59">
        <v>32.66</v>
      </c>
      <c r="I28" s="59">
        <v>23.65</v>
      </c>
      <c r="J28" s="7">
        <v>28.5</v>
      </c>
      <c r="K28" s="79">
        <v>18.34</v>
      </c>
      <c r="L28" s="80">
        <v>15.06</v>
      </c>
      <c r="M28" s="57">
        <v>15.83</v>
      </c>
      <c r="N28" s="58">
        <v>20.14</v>
      </c>
      <c r="O28" s="59">
        <v>22.88</v>
      </c>
      <c r="P28" s="59">
        <v>21.55</v>
      </c>
      <c r="Q28" s="7">
        <v>22.46</v>
      </c>
      <c r="R28" s="79">
        <v>13.07</v>
      </c>
      <c r="S28" s="80">
        <v>14.29</v>
      </c>
      <c r="T28" s="57">
        <v>13.91</v>
      </c>
      <c r="U28" s="58">
        <v>14.58</v>
      </c>
      <c r="V28" s="59">
        <v>15.51</v>
      </c>
      <c r="W28" s="59">
        <v>14.12</v>
      </c>
      <c r="X28" s="7">
        <v>15.1</v>
      </c>
      <c r="Y28" s="81">
        <v>8.55</v>
      </c>
      <c r="Z28" s="82">
        <v>9.47</v>
      </c>
      <c r="AA28" s="58">
        <v>9.51</v>
      </c>
      <c r="AB28" s="58">
        <v>8.24</v>
      </c>
      <c r="AC28" s="59">
        <v>7.95</v>
      </c>
      <c r="AD28" s="59">
        <v>7.91</v>
      </c>
      <c r="AE28" s="7">
        <v>8.83</v>
      </c>
      <c r="AF28" s="83">
        <v>28.06</v>
      </c>
      <c r="AG28" s="84">
        <v>29.8</v>
      </c>
      <c r="AH28" s="58">
        <v>28.17</v>
      </c>
      <c r="AI28" s="58">
        <v>21.27</v>
      </c>
      <c r="AJ28" s="59">
        <v>13.86</v>
      </c>
      <c r="AK28" s="59">
        <v>19.87</v>
      </c>
      <c r="AL28" s="12">
        <v>18.09</v>
      </c>
      <c r="AM28" s="83">
        <v>13.65</v>
      </c>
      <c r="AN28" s="84">
        <v>17.76</v>
      </c>
      <c r="AO28" s="58">
        <v>15.31</v>
      </c>
      <c r="AP28" s="58">
        <v>14.98</v>
      </c>
      <c r="AQ28" s="59">
        <v>7.11</v>
      </c>
      <c r="AR28" s="59">
        <v>12.87</v>
      </c>
      <c r="AS28" s="7">
        <v>6.99</v>
      </c>
      <c r="AT28" s="65">
        <v>30756</v>
      </c>
      <c r="AU28" s="65">
        <v>28574</v>
      </c>
      <c r="AV28" s="106">
        <v>24798</v>
      </c>
      <c r="AW28" s="53" t="s">
        <v>26</v>
      </c>
      <c r="AX28" s="66">
        <f t="shared" si="21"/>
        <v>10044.909599999999</v>
      </c>
      <c r="AY28" s="67">
        <f t="shared" si="9"/>
        <v>6537.7312</v>
      </c>
      <c r="AZ28" s="66">
        <f t="shared" si="10"/>
        <v>4770.2556</v>
      </c>
      <c r="BA28" s="67">
        <f t="shared" si="11"/>
        <v>2445.1020000000003</v>
      </c>
      <c r="BB28" s="66">
        <f t="shared" si="12"/>
        <v>4262.781599999999</v>
      </c>
      <c r="BC28" s="67">
        <f t="shared" si="13"/>
        <v>2186.7516</v>
      </c>
      <c r="BD28" s="68">
        <f t="shared" si="2"/>
        <v>6757.751</v>
      </c>
      <c r="BE28" s="67">
        <f t="shared" si="3"/>
        <v>6157.697000000001</v>
      </c>
      <c r="BF28" s="68">
        <f t="shared" si="4"/>
        <v>4034.6488</v>
      </c>
      <c r="BG28" s="67">
        <f t="shared" si="5"/>
        <v>2260.2034</v>
      </c>
      <c r="BH28" s="68">
        <f t="shared" si="6"/>
        <v>5677.6538</v>
      </c>
      <c r="BI28" s="67">
        <f t="shared" si="7"/>
        <v>3677.4738</v>
      </c>
      <c r="BJ28" s="67">
        <f t="shared" si="14"/>
        <v>7067.43</v>
      </c>
      <c r="BK28" s="67">
        <f t="shared" si="15"/>
        <v>5569.630800000001</v>
      </c>
      <c r="BL28" s="67">
        <f t="shared" si="16"/>
        <v>3744.498</v>
      </c>
      <c r="BM28" s="67">
        <f t="shared" si="17"/>
        <v>2189.6634</v>
      </c>
      <c r="BN28" s="67">
        <f t="shared" si="18"/>
        <v>4485.9582</v>
      </c>
      <c r="BO28" s="67">
        <f t="shared" si="19"/>
        <v>1733.3802000000003</v>
      </c>
    </row>
    <row r="29" spans="50:55" ht="12">
      <c r="AX29" s="100">
        <f aca="true" t="shared" si="26" ref="AX29:BC29">BD28</f>
        <v>6757.751</v>
      </c>
      <c r="AY29" s="100">
        <f t="shared" si="26"/>
        <v>6157.697000000001</v>
      </c>
      <c r="AZ29" s="100">
        <f t="shared" si="26"/>
        <v>4034.6488</v>
      </c>
      <c r="BA29" s="100">
        <f t="shared" si="26"/>
        <v>2260.2034</v>
      </c>
      <c r="BB29" s="100">
        <f t="shared" si="26"/>
        <v>5677.6538</v>
      </c>
      <c r="BC29" s="100">
        <f t="shared" si="26"/>
        <v>3677.4738</v>
      </c>
    </row>
    <row r="30" spans="41:43" ht="12">
      <c r="AO30" s="30">
        <v>2007</v>
      </c>
      <c r="AP30" s="30">
        <v>2008</v>
      </c>
      <c r="AQ30" s="30">
        <v>2009</v>
      </c>
    </row>
    <row r="31" spans="40:50" ht="12">
      <c r="AN31" s="30" t="s">
        <v>58</v>
      </c>
      <c r="AO31" s="30">
        <v>35286</v>
      </c>
      <c r="AP31" s="30">
        <v>36664</v>
      </c>
      <c r="AQ31" s="30">
        <v>35400</v>
      </c>
      <c r="AT31" s="101"/>
      <c r="AU31" s="101"/>
      <c r="AV31" s="101"/>
      <c r="AX31" s="100">
        <f>AX28-AX29</f>
        <v>3287.158599999999</v>
      </c>
    </row>
    <row r="32" spans="40:48" ht="12">
      <c r="AN32" s="30" t="s">
        <v>59</v>
      </c>
      <c r="AO32" s="30">
        <v>11054</v>
      </c>
      <c r="AP32" s="30">
        <v>11126</v>
      </c>
      <c r="AQ32" s="30">
        <v>10200</v>
      </c>
      <c r="AT32" s="101"/>
      <c r="AU32" s="101"/>
      <c r="AV32" s="101"/>
    </row>
    <row r="33" spans="40:67" ht="12">
      <c r="AN33" s="30" t="s">
        <v>60</v>
      </c>
      <c r="AO33" s="30">
        <v>704</v>
      </c>
      <c r="AP33" s="30">
        <v>574</v>
      </c>
      <c r="AQ33" s="30">
        <v>581</v>
      </c>
      <c r="AT33" s="101"/>
      <c r="AU33" s="101"/>
      <c r="AV33" s="101"/>
      <c r="AX33" s="33" t="s">
        <v>37</v>
      </c>
      <c r="AY33" s="34" t="s">
        <v>38</v>
      </c>
      <c r="AZ33" s="35" t="s">
        <v>39</v>
      </c>
      <c r="BA33" s="34" t="s">
        <v>42</v>
      </c>
      <c r="BB33" s="33" t="s">
        <v>40</v>
      </c>
      <c r="BC33" s="34" t="s">
        <v>41</v>
      </c>
      <c r="BD33" s="33" t="s">
        <v>37</v>
      </c>
      <c r="BE33" s="34" t="s">
        <v>38</v>
      </c>
      <c r="BF33" s="35" t="s">
        <v>39</v>
      </c>
      <c r="BG33" s="34" t="s">
        <v>42</v>
      </c>
      <c r="BH33" s="33" t="s">
        <v>40</v>
      </c>
      <c r="BI33" s="34" t="s">
        <v>41</v>
      </c>
      <c r="BJ33" s="33" t="s">
        <v>37</v>
      </c>
      <c r="BK33" s="34" t="s">
        <v>38</v>
      </c>
      <c r="BL33" s="35" t="s">
        <v>39</v>
      </c>
      <c r="BM33" s="34" t="s">
        <v>42</v>
      </c>
      <c r="BN33" s="33" t="s">
        <v>40</v>
      </c>
      <c r="BO33" s="34" t="s">
        <v>41</v>
      </c>
    </row>
    <row r="34" spans="2:67" ht="12">
      <c r="B34" s="30" t="s">
        <v>66</v>
      </c>
      <c r="AN34" s="30" t="s">
        <v>61</v>
      </c>
      <c r="AO34" s="30">
        <v>46555</v>
      </c>
      <c r="AP34" s="30">
        <v>41875</v>
      </c>
      <c r="AQ34" s="30">
        <v>38871</v>
      </c>
      <c r="AT34" s="101"/>
      <c r="AU34" s="101"/>
      <c r="AV34" s="101"/>
      <c r="AX34" s="34">
        <v>2007</v>
      </c>
      <c r="AY34" s="34">
        <v>2007</v>
      </c>
      <c r="AZ34" s="34">
        <v>2007</v>
      </c>
      <c r="BA34" s="34">
        <v>2007</v>
      </c>
      <c r="BB34" s="34">
        <v>2007</v>
      </c>
      <c r="BC34" s="34">
        <v>2007</v>
      </c>
      <c r="BD34" s="34">
        <v>2008</v>
      </c>
      <c r="BE34" s="34">
        <v>2008</v>
      </c>
      <c r="BF34" s="34">
        <v>2008</v>
      </c>
      <c r="BG34" s="34">
        <v>2008</v>
      </c>
      <c r="BH34" s="34">
        <v>2008</v>
      </c>
      <c r="BI34" s="34">
        <v>2008</v>
      </c>
      <c r="BJ34" s="34">
        <v>2009</v>
      </c>
      <c r="BK34" s="34">
        <v>2009</v>
      </c>
      <c r="BL34" s="34">
        <v>2009</v>
      </c>
      <c r="BM34" s="34">
        <v>2009</v>
      </c>
      <c r="BN34" s="34">
        <v>2009</v>
      </c>
      <c r="BO34" s="34">
        <v>2009</v>
      </c>
    </row>
    <row r="35" spans="2:67" ht="24">
      <c r="B35" s="30">
        <v>2007</v>
      </c>
      <c r="AW35" s="53" t="s">
        <v>14</v>
      </c>
      <c r="AX35" s="100">
        <f aca="true" t="shared" si="27" ref="AX35:BO35">AX17+AX21+AX24</f>
        <v>2797.3779</v>
      </c>
      <c r="AY35" s="100">
        <f t="shared" si="27"/>
        <v>8094.6124</v>
      </c>
      <c r="AZ35" s="100">
        <f t="shared" si="27"/>
        <v>7797.3665</v>
      </c>
      <c r="BA35" s="100">
        <f t="shared" si="27"/>
        <v>4920.9899000000005</v>
      </c>
      <c r="BB35" s="100">
        <f t="shared" si="27"/>
        <v>12934.978200000001</v>
      </c>
      <c r="BC35" s="100">
        <f t="shared" si="27"/>
        <v>21227.711100000004</v>
      </c>
      <c r="BD35" s="100">
        <f t="shared" si="27"/>
        <v>2061.3893</v>
      </c>
      <c r="BE35" s="100">
        <f t="shared" si="27"/>
        <v>4087.6958</v>
      </c>
      <c r="BF35" s="100">
        <f t="shared" si="27"/>
        <v>6224.703100000001</v>
      </c>
      <c r="BG35" s="100">
        <f t="shared" si="27"/>
        <v>4656.4588</v>
      </c>
      <c r="BH35" s="100">
        <f t="shared" si="27"/>
        <v>13331.858400000001</v>
      </c>
      <c r="BI35" s="100">
        <f t="shared" si="27"/>
        <v>23194.7655</v>
      </c>
      <c r="BJ35" s="100">
        <f t="shared" si="27"/>
        <v>5848.9871</v>
      </c>
      <c r="BK35" s="100">
        <f t="shared" si="27"/>
        <v>5631.2492</v>
      </c>
      <c r="BL35" s="100">
        <f t="shared" si="27"/>
        <v>5232.1804</v>
      </c>
      <c r="BM35" s="100">
        <f t="shared" si="27"/>
        <v>3399.1432</v>
      </c>
      <c r="BN35" s="100">
        <f t="shared" si="27"/>
        <v>10327.238199999998</v>
      </c>
      <c r="BO35" s="100">
        <f t="shared" si="27"/>
        <v>19101.2717</v>
      </c>
    </row>
    <row r="36" spans="2:55" ht="12">
      <c r="B36" s="30">
        <v>2008</v>
      </c>
      <c r="AO36" s="30">
        <f>AO34+AO33+AO32+AO31</f>
        <v>93599</v>
      </c>
      <c r="AP36" s="30">
        <f>AP34+AP33+AP32+AP31</f>
        <v>90239</v>
      </c>
      <c r="AQ36" s="30">
        <f>AQ34+AQ33+AQ32+AQ31</f>
        <v>85052</v>
      </c>
      <c r="AX36" s="100">
        <f aca="true" t="shared" si="28" ref="AX36:BC36">BD35</f>
        <v>2061.3893</v>
      </c>
      <c r="AY36" s="100">
        <f t="shared" si="28"/>
        <v>4087.6958</v>
      </c>
      <c r="AZ36" s="100">
        <f t="shared" si="28"/>
        <v>6224.703100000001</v>
      </c>
      <c r="BA36" s="100">
        <f t="shared" si="28"/>
        <v>4656.4588</v>
      </c>
      <c r="BB36" s="100">
        <f t="shared" si="28"/>
        <v>13331.858400000001</v>
      </c>
      <c r="BC36" s="100">
        <f t="shared" si="28"/>
        <v>23194.7655</v>
      </c>
    </row>
    <row r="37" spans="2:55" ht="12">
      <c r="B37" s="30">
        <v>2009</v>
      </c>
      <c r="AX37" s="100">
        <f aca="true" t="shared" si="29" ref="AX37:BC37">BJ35</f>
        <v>5848.9871</v>
      </c>
      <c r="AY37" s="100">
        <f t="shared" si="29"/>
        <v>5631.2492</v>
      </c>
      <c r="AZ37" s="100">
        <f t="shared" si="29"/>
        <v>5232.1804</v>
      </c>
      <c r="BA37" s="100">
        <f t="shared" si="29"/>
        <v>3399.1432</v>
      </c>
      <c r="BB37" s="100">
        <f t="shared" si="29"/>
        <v>10327.238199999998</v>
      </c>
      <c r="BC37" s="100">
        <f t="shared" si="29"/>
        <v>19101.2717</v>
      </c>
    </row>
    <row r="38" ht="12"/>
    <row r="39" ht="12"/>
    <row r="40" spans="2:67" ht="12">
      <c r="B40" s="30">
        <v>2007</v>
      </c>
      <c r="AX40" s="100">
        <f>AX18+AX22+AX25</f>
        <v>6261.4231</v>
      </c>
      <c r="AY40" s="100">
        <f aca="true" t="shared" si="30" ref="AY40:BO40">AY18+AY22+AY25</f>
        <v>6727.9403</v>
      </c>
      <c r="AZ40" s="100">
        <f t="shared" si="30"/>
        <v>7092.839</v>
      </c>
      <c r="BA40" s="100">
        <f t="shared" si="30"/>
        <v>5029.8776</v>
      </c>
      <c r="BB40" s="100">
        <f t="shared" si="30"/>
        <v>17889.6247</v>
      </c>
      <c r="BC40" s="100">
        <f t="shared" si="30"/>
        <v>14785.9545</v>
      </c>
      <c r="BD40" s="100">
        <f t="shared" si="30"/>
        <v>10439.6377</v>
      </c>
      <c r="BE40" s="100">
        <f t="shared" si="30"/>
        <v>6841.295</v>
      </c>
      <c r="BF40" s="100">
        <f t="shared" si="30"/>
        <v>5468.9915</v>
      </c>
      <c r="BG40" s="100">
        <f t="shared" si="30"/>
        <v>3754.6821</v>
      </c>
      <c r="BH40" s="100">
        <f t="shared" si="30"/>
        <v>14444.2273</v>
      </c>
      <c r="BI40" s="100">
        <f t="shared" si="30"/>
        <v>12549.2383</v>
      </c>
      <c r="BJ40" s="100">
        <f t="shared" si="30"/>
        <v>6891.4414</v>
      </c>
      <c r="BK40" s="100">
        <f t="shared" si="30"/>
        <v>7804.1285</v>
      </c>
      <c r="BL40" s="100">
        <f t="shared" si="30"/>
        <v>7284.1165</v>
      </c>
      <c r="BM40" s="100">
        <f t="shared" si="30"/>
        <v>4664.8846</v>
      </c>
      <c r="BN40" s="100">
        <f t="shared" si="30"/>
        <v>12509.2286</v>
      </c>
      <c r="BO40" s="100">
        <f t="shared" si="30"/>
        <v>10298.2306</v>
      </c>
    </row>
    <row r="41" spans="2:55" ht="12">
      <c r="B41" s="30">
        <v>2008</v>
      </c>
      <c r="AX41" s="100">
        <f aca="true" t="shared" si="31" ref="AX41:BC41">BD40</f>
        <v>10439.6377</v>
      </c>
      <c r="AY41" s="100">
        <f t="shared" si="31"/>
        <v>6841.295</v>
      </c>
      <c r="AZ41" s="100">
        <f t="shared" si="31"/>
        <v>5468.9915</v>
      </c>
      <c r="BA41" s="100">
        <f t="shared" si="31"/>
        <v>3754.6821</v>
      </c>
      <c r="BB41" s="100">
        <f t="shared" si="31"/>
        <v>14444.2273</v>
      </c>
      <c r="BC41" s="100">
        <f t="shared" si="31"/>
        <v>12549.2383</v>
      </c>
    </row>
    <row r="42" spans="2:55" ht="12">
      <c r="B42" s="30">
        <v>2009</v>
      </c>
      <c r="AX42" s="100">
        <f aca="true" t="shared" si="32" ref="AX42:BC42">BJ40</f>
        <v>6891.4414</v>
      </c>
      <c r="AY42" s="100">
        <f t="shared" si="32"/>
        <v>7804.1285</v>
      </c>
      <c r="AZ42" s="100">
        <f t="shared" si="32"/>
        <v>7284.1165</v>
      </c>
      <c r="BA42" s="100">
        <f t="shared" si="32"/>
        <v>4664.8846</v>
      </c>
      <c r="BB42" s="100">
        <f t="shared" si="32"/>
        <v>12509.2286</v>
      </c>
      <c r="BC42" s="100">
        <f t="shared" si="32"/>
        <v>10298.2306</v>
      </c>
    </row>
    <row r="43" ht="12"/>
    <row r="44" ht="12"/>
    <row r="45" spans="68:74" ht="12">
      <c r="BP45" s="94"/>
      <c r="BQ45" s="95" t="s">
        <v>37</v>
      </c>
      <c r="BR45" s="96" t="s">
        <v>38</v>
      </c>
      <c r="BS45" s="97" t="s">
        <v>39</v>
      </c>
      <c r="BT45" s="96" t="s">
        <v>42</v>
      </c>
      <c r="BU45" s="95" t="s">
        <v>40</v>
      </c>
      <c r="BV45" s="96" t="s">
        <v>41</v>
      </c>
    </row>
    <row r="46" spans="68:74" ht="12">
      <c r="BP46" s="98">
        <v>2007</v>
      </c>
      <c r="BQ46" s="99">
        <f aca="true" t="shared" si="33" ref="BQ46:BV46">AX9</f>
        <v>15718.626</v>
      </c>
      <c r="BR46" s="99">
        <f t="shared" si="33"/>
        <v>7190.4888</v>
      </c>
      <c r="BS46" s="99">
        <f t="shared" si="33"/>
        <v>5715.8640000000005</v>
      </c>
      <c r="BT46" s="99">
        <f t="shared" si="33"/>
        <v>3396.114</v>
      </c>
      <c r="BU46" s="99">
        <f t="shared" si="33"/>
        <v>5971.036499999999</v>
      </c>
      <c r="BV46" s="99">
        <f t="shared" si="33"/>
        <v>7631.9775</v>
      </c>
    </row>
    <row r="47" spans="68:74" ht="12">
      <c r="BP47" s="98">
        <v>2008</v>
      </c>
      <c r="BQ47" s="99">
        <f aca="true" t="shared" si="34" ref="BQ47:BV47">BD9</f>
        <v>11631.5496</v>
      </c>
      <c r="BR47" s="99">
        <f t="shared" si="34"/>
        <v>9146.570399999999</v>
      </c>
      <c r="BS47" s="99">
        <f t="shared" si="34"/>
        <v>6779.123999999999</v>
      </c>
      <c r="BT47" s="99">
        <f t="shared" si="34"/>
        <v>2900.5416000000005</v>
      </c>
      <c r="BU47" s="99">
        <f t="shared" si="34"/>
        <v>5515.6464000000005</v>
      </c>
      <c r="BV47" s="99">
        <f t="shared" si="34"/>
        <v>5989.9752</v>
      </c>
    </row>
    <row r="48" spans="68:74" ht="12">
      <c r="BP48" s="98">
        <v>2009</v>
      </c>
      <c r="BQ48" s="85">
        <f aca="true" t="shared" si="35" ref="BQ48:BV48">BJ9</f>
        <v>15106.4618</v>
      </c>
      <c r="BR48" s="85">
        <f t="shared" si="35"/>
        <v>6574.9912</v>
      </c>
      <c r="BS48" s="85">
        <f t="shared" si="35"/>
        <v>4233.318</v>
      </c>
      <c r="BT48" s="85">
        <f t="shared" si="35"/>
        <v>2162.4246</v>
      </c>
      <c r="BU48" s="85">
        <f t="shared" si="35"/>
        <v>4389.6838</v>
      </c>
      <c r="BV48" s="85">
        <f t="shared" si="35"/>
        <v>5655.865400000001</v>
      </c>
    </row>
    <row r="49" ht="12"/>
    <row r="50" ht="12"/>
    <row r="51" ht="12"/>
    <row r="52" ht="12"/>
    <row r="53" ht="12"/>
    <row r="54" spans="70:75" ht="12">
      <c r="BR54" s="33" t="s">
        <v>37</v>
      </c>
      <c r="BS54" s="34" t="s">
        <v>38</v>
      </c>
      <c r="BT54" s="35" t="s">
        <v>39</v>
      </c>
      <c r="BU54" s="34" t="s">
        <v>42</v>
      </c>
      <c r="BV54" s="33" t="s">
        <v>40</v>
      </c>
      <c r="BW54" s="34" t="s">
        <v>41</v>
      </c>
    </row>
    <row r="55" spans="69:75" ht="12">
      <c r="BQ55" s="30">
        <v>2007</v>
      </c>
      <c r="BR55" s="85">
        <f aca="true" t="shared" si="36" ref="BR55:BW55">AX10</f>
        <v>446.94519999999994</v>
      </c>
      <c r="BS55" s="85">
        <f t="shared" si="36"/>
        <v>187.32199999999997</v>
      </c>
      <c r="BT55" s="85">
        <f t="shared" si="36"/>
        <v>135.9852</v>
      </c>
      <c r="BU55" s="85">
        <f t="shared" si="36"/>
        <v>67.9328</v>
      </c>
      <c r="BV55" s="85">
        <f t="shared" si="36"/>
        <v>141.96519999999998</v>
      </c>
      <c r="BW55" s="85">
        <f t="shared" si="36"/>
        <v>128.9288</v>
      </c>
    </row>
    <row r="56" spans="69:75" ht="12">
      <c r="BQ56" s="30">
        <v>2008</v>
      </c>
      <c r="BR56" s="85">
        <f aca="true" t="shared" si="37" ref="BR56:BW56">BD10</f>
        <v>394.9304</v>
      </c>
      <c r="BS56" s="85">
        <f t="shared" si="37"/>
        <v>145.9312</v>
      </c>
      <c r="BT56" s="85">
        <f t="shared" si="37"/>
        <v>69.93900000000001</v>
      </c>
      <c r="BU56" s="85">
        <f t="shared" si="37"/>
        <v>27.9756</v>
      </c>
      <c r="BV56" s="85">
        <f t="shared" si="37"/>
        <v>79.9186</v>
      </c>
      <c r="BW56" s="85">
        <f t="shared" si="37"/>
        <v>98.978</v>
      </c>
    </row>
    <row r="57" spans="69:75" ht="12">
      <c r="BQ57" s="30">
        <v>2009</v>
      </c>
      <c r="BR57" s="85">
        <f aca="true" t="shared" si="38" ref="BR57:BW57">BJ10</f>
        <v>333.95669999999996</v>
      </c>
      <c r="BS57" s="85">
        <f t="shared" si="38"/>
        <v>127.98</v>
      </c>
      <c r="BT57" s="85">
        <f t="shared" si="38"/>
        <v>71.9532</v>
      </c>
      <c r="BU57" s="85">
        <f t="shared" si="38"/>
        <v>30.9996</v>
      </c>
      <c r="BV57" s="85">
        <f t="shared" si="38"/>
        <v>74.93939999999999</v>
      </c>
      <c r="BW57" s="85">
        <f t="shared" si="38"/>
        <v>70.9578</v>
      </c>
    </row>
  </sheetData>
  <mergeCells count="9">
    <mergeCell ref="A3:AQ4"/>
    <mergeCell ref="F5:H5"/>
    <mergeCell ref="M5:O5"/>
    <mergeCell ref="T5:V5"/>
    <mergeCell ref="AA5:AC5"/>
    <mergeCell ref="AH5:AJ5"/>
    <mergeCell ref="AO5:AQ5"/>
    <mergeCell ref="B5:B6"/>
    <mergeCell ref="A5:A6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07"/>
  <sheetViews>
    <sheetView workbookViewId="0" topLeftCell="A85">
      <selection activeCell="J12" sqref="J12"/>
    </sheetView>
  </sheetViews>
  <sheetFormatPr defaultColWidth="9.00390625" defaultRowHeight="12.75"/>
  <cols>
    <col min="1" max="1" width="7.75390625" style="0" customWidth="1"/>
    <col min="2" max="2" width="5.25390625" style="64" customWidth="1"/>
    <col min="3" max="7" width="6.875" style="0" customWidth="1"/>
    <col min="8" max="8" width="6.75390625" style="0" customWidth="1"/>
  </cols>
  <sheetData>
    <row r="1" spans="1:8" ht="12.75">
      <c r="A1" s="119" t="s">
        <v>2</v>
      </c>
      <c r="B1" s="86"/>
      <c r="C1" s="16"/>
      <c r="D1" s="16"/>
      <c r="E1" s="121"/>
      <c r="F1" s="122"/>
      <c r="G1" s="122"/>
      <c r="H1" s="15"/>
    </row>
    <row r="2" spans="1:9" ht="12.75">
      <c r="A2" s="120"/>
      <c r="B2" s="87"/>
      <c r="C2" s="13">
        <v>2003</v>
      </c>
      <c r="D2" s="12">
        <v>2004</v>
      </c>
      <c r="E2" s="13">
        <v>2005</v>
      </c>
      <c r="F2" s="12">
        <v>2006</v>
      </c>
      <c r="G2" s="11">
        <v>2007</v>
      </c>
      <c r="H2" s="3">
        <v>2008</v>
      </c>
      <c r="I2" s="11">
        <v>2009</v>
      </c>
    </row>
    <row r="3" spans="1:9" ht="36">
      <c r="A3" s="5" t="s">
        <v>5</v>
      </c>
      <c r="B3" s="88" t="s">
        <v>37</v>
      </c>
      <c r="C3" s="9">
        <f>Φύλλο1!D7</f>
        <v>1.02</v>
      </c>
      <c r="D3" s="9">
        <f>Φύλλο1!E7</f>
        <v>0.93</v>
      </c>
      <c r="E3" s="9">
        <v>1.13</v>
      </c>
      <c r="F3" s="8">
        <v>0.66</v>
      </c>
      <c r="G3" s="7">
        <v>0.99</v>
      </c>
      <c r="H3" s="7">
        <f>Φύλλο1!I7</f>
        <v>1.62</v>
      </c>
      <c r="I3" s="7">
        <f>Φύλλο1!J7</f>
        <v>1.61</v>
      </c>
    </row>
    <row r="4" spans="1:9" ht="24">
      <c r="A4" s="10" t="s">
        <v>6</v>
      </c>
      <c r="B4" s="64" t="s">
        <v>38</v>
      </c>
      <c r="C4" s="18">
        <f>Φύλλο1!K7</f>
        <v>14.76</v>
      </c>
      <c r="D4" s="18">
        <f>Φύλλο1!L7</f>
        <v>15.28</v>
      </c>
      <c r="E4" s="18">
        <f>Φύλλο1!M7</f>
        <v>16.85</v>
      </c>
      <c r="F4" s="18">
        <f>Φύλλο1!N7</f>
        <v>15.49</v>
      </c>
      <c r="G4" s="18">
        <f>Φύλλο1!O7</f>
        <v>16.68</v>
      </c>
      <c r="H4" s="18">
        <f>Φύλλο1!P7</f>
        <v>20.72</v>
      </c>
      <c r="I4" s="7">
        <v>23.91</v>
      </c>
    </row>
    <row r="5" spans="2:9" ht="12.75">
      <c r="B5" s="89" t="s">
        <v>39</v>
      </c>
      <c r="C5" s="18">
        <f>Φύλλο1!R7</f>
        <v>29.68</v>
      </c>
      <c r="D5" s="18">
        <f>Φύλλο1!S7</f>
        <v>30.28</v>
      </c>
      <c r="E5" s="18">
        <f>Φύλλο1!T7</f>
        <v>31.06</v>
      </c>
      <c r="F5" s="18">
        <f>Φύλλο1!U7</f>
        <v>36.47</v>
      </c>
      <c r="G5" s="18">
        <f>Φύλλο1!V7</f>
        <v>32.98</v>
      </c>
      <c r="H5" s="18">
        <f>Φύλλο1!W7</f>
        <v>33.56</v>
      </c>
      <c r="I5" s="18">
        <f>Φύλλο1!X7</f>
        <v>34.39</v>
      </c>
    </row>
    <row r="6" spans="2:9" ht="12.75">
      <c r="B6" s="64" t="s">
        <v>42</v>
      </c>
      <c r="C6" s="18">
        <f>Φύλλο1!Y7</f>
        <v>20.76</v>
      </c>
      <c r="D6" s="18">
        <f>Φύλλο1!Z7</f>
        <v>21.2</v>
      </c>
      <c r="E6" s="18">
        <f>Φύλλο1!AA7</f>
        <v>19.78</v>
      </c>
      <c r="F6" s="18">
        <f>Φύλλο1!AB7</f>
        <v>21.89</v>
      </c>
      <c r="G6" s="18">
        <f>Φύλλο1!AC7</f>
        <v>20.21</v>
      </c>
      <c r="H6" s="18">
        <f>Φύλλο1!AD7</f>
        <v>18.19</v>
      </c>
      <c r="I6" s="18">
        <f>Φύλλο1!AE7</f>
        <v>17.49</v>
      </c>
    </row>
    <row r="7" spans="2:9" ht="12.75">
      <c r="B7" s="64" t="s">
        <v>40</v>
      </c>
      <c r="C7" s="18">
        <f>Φύλλο1!AF7</f>
        <v>30.42</v>
      </c>
      <c r="D7" s="18">
        <f>Φύλλο1!AG7</f>
        <v>29.85</v>
      </c>
      <c r="E7" s="18">
        <f>Φύλλο1!AH7</f>
        <v>27.99</v>
      </c>
      <c r="F7" s="18">
        <f>Φύλλο1!AI7</f>
        <v>22.87</v>
      </c>
      <c r="G7" s="18">
        <f>Φύλλο1!AJ7</f>
        <v>25.18</v>
      </c>
      <c r="H7" s="18">
        <f>Φύλλο1!AK7</f>
        <v>21.9</v>
      </c>
      <c r="I7" s="18">
        <f>Φύλλο1!AL7</f>
        <v>19.26</v>
      </c>
    </row>
    <row r="8" spans="2:9" ht="12.75">
      <c r="B8" s="64" t="s">
        <v>41</v>
      </c>
      <c r="C8" s="18">
        <f>Φύλλο1!AM7</f>
        <v>3.32</v>
      </c>
      <c r="D8" s="18">
        <f>Φύλλο1!AN7</f>
        <v>2.43</v>
      </c>
      <c r="E8" s="18">
        <f>Φύλλο1!AO7</f>
        <v>3.16</v>
      </c>
      <c r="F8" s="18">
        <f>Φύλλο1!AP7</f>
        <v>2.59</v>
      </c>
      <c r="G8" s="18">
        <f>Φύλλο1!AQ7</f>
        <v>3.93</v>
      </c>
      <c r="H8" s="18">
        <f>Φύλλο1!AR7</f>
        <v>3.98</v>
      </c>
      <c r="I8" s="18">
        <f>Φύλλο1!AS7</f>
        <v>3.31</v>
      </c>
    </row>
    <row r="20" spans="3:9" ht="12.75">
      <c r="C20" s="13">
        <v>2003</v>
      </c>
      <c r="D20" s="12">
        <v>2004</v>
      </c>
      <c r="E20" s="13">
        <v>2005</v>
      </c>
      <c r="F20" s="12">
        <v>2006</v>
      </c>
      <c r="G20" s="11">
        <v>2007</v>
      </c>
      <c r="H20" s="3">
        <v>2008</v>
      </c>
      <c r="I20" s="11">
        <v>2009</v>
      </c>
    </row>
    <row r="21" spans="1:9" ht="24">
      <c r="A21" s="5" t="s">
        <v>7</v>
      </c>
      <c r="B21" s="88" t="s">
        <v>37</v>
      </c>
      <c r="C21" s="18">
        <f>Φύλλο1!D8</f>
        <v>8.48</v>
      </c>
      <c r="D21" s="18">
        <f>Φύλλο1!E8</f>
        <v>7.83</v>
      </c>
      <c r="E21" s="18">
        <f>Φύλλο1!F8</f>
        <v>7.45</v>
      </c>
      <c r="F21" s="18">
        <f>Φύλλο1!G8</f>
        <v>15.31</v>
      </c>
      <c r="G21" s="18">
        <f>Φύλλο1!H8</f>
        <v>13.41</v>
      </c>
      <c r="H21" s="18">
        <f>Φύλλο1!I8</f>
        <v>7.17</v>
      </c>
      <c r="I21" s="18">
        <f>Φύλλο1!J8</f>
        <v>4.77</v>
      </c>
    </row>
    <row r="22" spans="1:9" ht="24">
      <c r="A22" s="6" t="s">
        <v>6</v>
      </c>
      <c r="B22" s="64" t="s">
        <v>38</v>
      </c>
      <c r="C22" s="18">
        <f>Φύλλο1!K8</f>
        <v>13.96</v>
      </c>
      <c r="D22" s="18">
        <f>Φύλλο1!L8</f>
        <v>15.65</v>
      </c>
      <c r="E22" s="18">
        <f>Φύλλο1!M8</f>
        <v>15.05</v>
      </c>
      <c r="F22" s="18">
        <f>Φύλλο1!N8</f>
        <v>19.09</v>
      </c>
      <c r="G22" s="18">
        <f>Φύλλο1!O8</f>
        <v>16.32</v>
      </c>
      <c r="H22" s="18">
        <f>Φύλλο1!P8</f>
        <v>13.72</v>
      </c>
      <c r="I22" s="18">
        <f>Φύλλο1!Q7</f>
        <v>23.91</v>
      </c>
    </row>
    <row r="23" spans="2:9" ht="12.75">
      <c r="B23" s="89" t="s">
        <v>39</v>
      </c>
      <c r="C23" s="18">
        <f>Φύλλο1!R8</f>
        <v>14.53</v>
      </c>
      <c r="D23" s="18">
        <f>Φύλλο1!S8</f>
        <v>16.33</v>
      </c>
      <c r="E23" s="18">
        <f>Φύλλο1!T8</f>
        <v>15.16</v>
      </c>
      <c r="F23" s="18">
        <f>Φύλλο1!U8</f>
        <v>16.6</v>
      </c>
      <c r="G23" s="18">
        <f>Φύλλο1!V8</f>
        <v>15.86</v>
      </c>
      <c r="H23" s="18">
        <f>Φύλλο1!W8</f>
        <v>12.72</v>
      </c>
      <c r="I23" s="18">
        <f>Φύλλο1!X8</f>
        <v>14.17</v>
      </c>
    </row>
    <row r="24" spans="2:9" ht="12.75">
      <c r="B24" s="64" t="s">
        <v>42</v>
      </c>
      <c r="C24" s="18">
        <f>Φύλλο1!Y8</f>
        <v>10.12</v>
      </c>
      <c r="D24" s="18">
        <f>Φύλλο1!Z8</f>
        <v>11.29</v>
      </c>
      <c r="E24" s="18">
        <f>Φύλλο1!AA8</f>
        <v>10.27</v>
      </c>
      <c r="F24" s="18">
        <f>Φύλλο1!AB8</f>
        <v>10.87</v>
      </c>
      <c r="G24" s="18">
        <f>Φύλλο1!AC8</f>
        <v>8.27</v>
      </c>
      <c r="H24" s="18">
        <f>Φύλλο1!AD8</f>
        <v>12.09</v>
      </c>
      <c r="I24" s="18">
        <f>Φύλλο1!AE8</f>
        <v>9.4</v>
      </c>
    </row>
    <row r="25" spans="2:9" ht="12.75">
      <c r="B25" s="64" t="s">
        <v>40</v>
      </c>
      <c r="C25" s="18">
        <f>Φύλλο1!AF8</f>
        <v>32.18</v>
      </c>
      <c r="D25" s="18">
        <f>Φύλλο1!AG8</f>
        <v>30.92</v>
      </c>
      <c r="E25" s="18">
        <f>Φύλλο1!AH8</f>
        <v>28.01</v>
      </c>
      <c r="F25" s="18">
        <f>Φύλλο1!AI8</f>
        <v>24.71</v>
      </c>
      <c r="G25" s="18">
        <f>Φύλλο1!AJ8</f>
        <v>23.03</v>
      </c>
      <c r="H25" s="18">
        <f>Φύλλο1!AK8</f>
        <v>25.18</v>
      </c>
      <c r="I25" s="18">
        <f>Φύλλο1!AL8</f>
        <v>30.29</v>
      </c>
    </row>
    <row r="26" spans="2:9" ht="12.75">
      <c r="B26" s="64" t="s">
        <v>41</v>
      </c>
      <c r="C26" s="18">
        <f>Φύλλο1!AM8</f>
        <v>20.69</v>
      </c>
      <c r="D26" s="18">
        <f>Φύλλο1!AN8</f>
        <v>17.96</v>
      </c>
      <c r="E26" s="18">
        <f>Φύλλο1!AO8</f>
        <v>24.03</v>
      </c>
      <c r="F26" s="18">
        <f>Φύλλο1!AP8</f>
        <v>13.39</v>
      </c>
      <c r="G26" s="18">
        <f>Φύλλο1!AQ8</f>
        <v>23.08</v>
      </c>
      <c r="H26" s="18">
        <f>Φύλλο1!AR8</f>
        <v>29.09</v>
      </c>
      <c r="I26" s="18">
        <f>Φύλλο1!AS8</f>
        <v>31.94</v>
      </c>
    </row>
    <row r="41" spans="3:9" ht="12.75">
      <c r="C41" s="13">
        <v>2003</v>
      </c>
      <c r="D41" s="12">
        <v>2004</v>
      </c>
      <c r="E41" s="13">
        <v>2005</v>
      </c>
      <c r="F41" s="12">
        <v>2006</v>
      </c>
      <c r="G41" s="11">
        <v>2007</v>
      </c>
      <c r="H41" s="3">
        <v>2008</v>
      </c>
      <c r="I41" s="11">
        <v>2009</v>
      </c>
    </row>
    <row r="42" spans="1:9" ht="60">
      <c r="A42" s="5" t="s">
        <v>25</v>
      </c>
      <c r="B42" s="88" t="s">
        <v>37</v>
      </c>
      <c r="C42" s="18">
        <f>Φύλλο1!D9</f>
        <v>18</v>
      </c>
      <c r="D42" s="18">
        <f>Φύλλο1!E9</f>
        <v>32.88</v>
      </c>
      <c r="E42" s="18">
        <f>Φύλλο1!F9</f>
        <v>19.24</v>
      </c>
      <c r="F42" s="18">
        <f>Φύλλο1!G9</f>
        <v>27.42</v>
      </c>
      <c r="G42" s="18">
        <f>Φύλλο1!H9</f>
        <v>33.88</v>
      </c>
      <c r="H42" s="18">
        <f>Φύλλο1!I9</f>
        <v>27.71</v>
      </c>
      <c r="I42" s="18">
        <f>Φύλλο1!J9</f>
        <v>39.61</v>
      </c>
    </row>
    <row r="43" spans="1:9" ht="24">
      <c r="A43" s="6" t="s">
        <v>6</v>
      </c>
      <c r="B43" s="64" t="s">
        <v>38</v>
      </c>
      <c r="C43" s="18">
        <f>Φύλλο1!K9</f>
        <v>16.46</v>
      </c>
      <c r="D43" s="18">
        <f>Φύλλο1!L9</f>
        <v>15.75</v>
      </c>
      <c r="E43" s="18">
        <f>Φύλλο1!M9</f>
        <v>12.59</v>
      </c>
      <c r="F43" s="18">
        <f>Φύλλο1!N9</f>
        <v>15.99</v>
      </c>
      <c r="G43" s="18">
        <f>Φύλλο1!O9</f>
        <v>17.13</v>
      </c>
      <c r="H43" s="18">
        <f>Φύλλο1!P9</f>
        <v>21.79</v>
      </c>
      <c r="I43" s="18">
        <f>Φύλλο1!Q8</f>
        <v>9.4</v>
      </c>
    </row>
    <row r="44" spans="2:9" ht="12.75">
      <c r="B44" s="89" t="s">
        <v>39</v>
      </c>
      <c r="C44" s="18">
        <f>Φύλλο1!R9</f>
        <v>13.98</v>
      </c>
      <c r="D44" s="18">
        <f>Φύλλο1!S9</f>
        <v>10.09</v>
      </c>
      <c r="E44" s="18">
        <f>Φύλλο1!T9</f>
        <v>12.34</v>
      </c>
      <c r="F44" s="18">
        <f>Φύλλο1!U9</f>
        <v>11.2</v>
      </c>
      <c r="G44" s="18">
        <f>Φύλλο1!V9</f>
        <v>12.32</v>
      </c>
      <c r="H44" s="18">
        <f>Φύλλο1!W9</f>
        <v>16.15</v>
      </c>
      <c r="I44" s="18">
        <f>Φύλλο1!X9</f>
        <v>11.1</v>
      </c>
    </row>
    <row r="45" spans="2:9" ht="12.75">
      <c r="B45" s="64" t="s">
        <v>42</v>
      </c>
      <c r="C45" s="18">
        <f>Φύλλο1!Y9</f>
        <v>9.31</v>
      </c>
      <c r="D45" s="18">
        <f>Φύλλο1!Z9</f>
        <v>5.83</v>
      </c>
      <c r="E45" s="18">
        <f>Φύλλο1!AA9</f>
        <v>10.52</v>
      </c>
      <c r="F45" s="18">
        <f>Φύλλο1!AB9</f>
        <v>7.54</v>
      </c>
      <c r="G45" s="18">
        <f>Φύλλο1!AC9</f>
        <v>7.32</v>
      </c>
      <c r="H45" s="18">
        <f>Φύλλο1!AD9</f>
        <v>6.91</v>
      </c>
      <c r="I45" s="18">
        <f>Φύλλο1!AE9</f>
        <v>5.67</v>
      </c>
    </row>
    <row r="46" spans="2:9" ht="12.75">
      <c r="B46" s="64" t="s">
        <v>40</v>
      </c>
      <c r="C46" s="18">
        <f>Φύλλο1!AF9</f>
        <v>23.4</v>
      </c>
      <c r="D46" s="18">
        <f>Φύλλο1!AG9</f>
        <v>15.69</v>
      </c>
      <c r="E46" s="18">
        <f>Φύλλο1!AH9</f>
        <v>23.93</v>
      </c>
      <c r="F46" s="18">
        <f>Φύλλο1!AI9</f>
        <v>19.06</v>
      </c>
      <c r="G46" s="18">
        <f>Φύλλο1!AJ9</f>
        <v>12.87</v>
      </c>
      <c r="H46" s="18">
        <f>Φύλλο1!AK9</f>
        <v>13.14</v>
      </c>
      <c r="I46" s="18">
        <f>Φύλλο1!AL9</f>
        <v>11.51</v>
      </c>
    </row>
    <row r="47" spans="2:9" ht="12.75">
      <c r="B47" s="64" t="s">
        <v>41</v>
      </c>
      <c r="C47" s="18">
        <f>Φύλλο1!AM9</f>
        <v>18.82</v>
      </c>
      <c r="D47" s="18">
        <f>Φύλλο1!AN9</f>
        <v>19.75</v>
      </c>
      <c r="E47" s="18">
        <f>Φύλλο1!AO9</f>
        <v>21.35</v>
      </c>
      <c r="F47" s="18">
        <f>Φύλλο1!AP9</f>
        <v>18.77</v>
      </c>
      <c r="G47" s="18">
        <f>Φύλλο1!AQ9</f>
        <v>16.45</v>
      </c>
      <c r="H47" s="18">
        <f>Φύλλο1!AR9</f>
        <v>14.27</v>
      </c>
      <c r="I47" s="18">
        <f>Φύλλο1!AS9</f>
        <v>14.83</v>
      </c>
    </row>
    <row r="61" spans="3:9" ht="12.75">
      <c r="C61" s="13">
        <v>2003</v>
      </c>
      <c r="D61" s="12">
        <v>2004</v>
      </c>
      <c r="E61" s="13">
        <v>2005</v>
      </c>
      <c r="F61" s="12">
        <v>2006</v>
      </c>
      <c r="G61" s="11">
        <v>2007</v>
      </c>
      <c r="H61" s="3">
        <v>2008</v>
      </c>
      <c r="I61" s="11">
        <v>2009</v>
      </c>
    </row>
    <row r="62" spans="1:9" ht="24">
      <c r="A62" s="5" t="s">
        <v>8</v>
      </c>
      <c r="B62" s="88" t="s">
        <v>37</v>
      </c>
      <c r="C62" s="18">
        <f>Φύλλο1!D10</f>
        <v>20.33</v>
      </c>
      <c r="D62" s="18">
        <f>Φύλλο1!E10</f>
        <v>9.79</v>
      </c>
      <c r="E62" s="18">
        <f>Φύλλο1!F10</f>
        <v>9.55</v>
      </c>
      <c r="F62" s="18">
        <f>Φύλλο1!G10</f>
        <v>31.58</v>
      </c>
      <c r="G62" s="18">
        <f>Φύλλο1!H10</f>
        <v>37.37</v>
      </c>
      <c r="H62" s="18">
        <f>Φύλλο1!I10</f>
        <v>48.28</v>
      </c>
      <c r="I62" s="18">
        <f>Φύλλο1!J10</f>
        <v>46.97</v>
      </c>
    </row>
    <row r="63" spans="1:9" ht="24">
      <c r="A63" s="6" t="s">
        <v>6</v>
      </c>
      <c r="B63" s="64" t="s">
        <v>38</v>
      </c>
      <c r="C63" s="18">
        <f>Φύλλο1!K10</f>
        <v>21.61</v>
      </c>
      <c r="D63" s="18">
        <f>Φύλλο1!L10</f>
        <v>14.35</v>
      </c>
      <c r="E63" s="18">
        <f>Φύλλο1!M10</f>
        <v>13.17</v>
      </c>
      <c r="F63" s="18">
        <f>Φύλλο1!N10</f>
        <v>22.06</v>
      </c>
      <c r="G63" s="18">
        <f>Φύλλο1!O10</f>
        <v>22.9</v>
      </c>
      <c r="H63" s="18">
        <f>Φύλλο1!P10</f>
        <v>17.84</v>
      </c>
      <c r="I63" s="18">
        <f>Φύλλο1!Q9</f>
        <v>17.24</v>
      </c>
    </row>
    <row r="64" spans="2:9" ht="12.75">
      <c r="B64" s="89" t="s">
        <v>39</v>
      </c>
      <c r="C64" s="18">
        <f>Φύλλο1!R10</f>
        <v>17.83</v>
      </c>
      <c r="D64" s="18">
        <f>Φύλλο1!S10</f>
        <v>13.82</v>
      </c>
      <c r="E64" s="18">
        <f>Φύλλο1!T10</f>
        <v>13.18</v>
      </c>
      <c r="F64" s="18">
        <f>Φύλλο1!U10</f>
        <v>14.13</v>
      </c>
      <c r="G64" s="18">
        <f>Φύλλο1!V10</f>
        <v>11.37</v>
      </c>
      <c r="H64" s="18">
        <f>Φύλλο1!W10</f>
        <v>8.55</v>
      </c>
      <c r="I64" s="18">
        <f>Φύλλο1!X10</f>
        <v>10.12</v>
      </c>
    </row>
    <row r="65" spans="2:9" ht="12.75">
      <c r="B65" s="64" t="s">
        <v>42</v>
      </c>
      <c r="C65" s="18">
        <f>Φύλλο1!Y10</f>
        <v>10.73</v>
      </c>
      <c r="D65" s="18">
        <f>Φύλλο1!Z10</f>
        <v>9.58</v>
      </c>
      <c r="E65" s="18">
        <f>Φύλλο1!AA10</f>
        <v>8.61</v>
      </c>
      <c r="F65" s="18">
        <f>Φύλλο1!AB10</f>
        <v>7.56</v>
      </c>
      <c r="G65" s="18">
        <f>Φύλλο1!AC10</f>
        <v>5.68</v>
      </c>
      <c r="H65" s="18">
        <f>Φύλλο1!AD10</f>
        <v>3.42</v>
      </c>
      <c r="I65" s="18">
        <f>Φύλλο1!AE10</f>
        <v>4.36</v>
      </c>
    </row>
    <row r="66" spans="2:9" ht="12.75">
      <c r="B66" s="64" t="s">
        <v>40</v>
      </c>
      <c r="C66" s="18">
        <f>Φύλλο1!AF10</f>
        <v>22.71</v>
      </c>
      <c r="D66" s="18">
        <f>Φύλλο1!AG10</f>
        <v>31.68</v>
      </c>
      <c r="E66" s="18">
        <f>Φύλλο1!AH10</f>
        <v>30.18</v>
      </c>
      <c r="F66" s="18">
        <f>Φύλλο1!AI10</f>
        <v>13.61</v>
      </c>
      <c r="G66" s="18">
        <f>Φύλλο1!AJ10</f>
        <v>11.87</v>
      </c>
      <c r="H66" s="18">
        <f>Φύλλο1!AK10</f>
        <v>9.77</v>
      </c>
      <c r="I66" s="18">
        <f>Φύλλο1!AL10</f>
        <v>10.54</v>
      </c>
    </row>
    <row r="67" spans="2:9" ht="12.75">
      <c r="B67" s="64" t="s">
        <v>41</v>
      </c>
      <c r="C67" s="18">
        <f>Φύλλο1!AM10</f>
        <v>6.77</v>
      </c>
      <c r="D67" s="18">
        <f>Φύλλο1!AN10</f>
        <v>20.75</v>
      </c>
      <c r="E67" s="18">
        <f>Φύλλο1!AO10</f>
        <v>24.28</v>
      </c>
      <c r="F67" s="18">
        <f>Φύλλο1!AP10</f>
        <v>11.03</v>
      </c>
      <c r="G67" s="18">
        <f>Φύλλο1!AQ10</f>
        <v>10.78</v>
      </c>
      <c r="H67" s="18">
        <f>Φύλλο1!AR10</f>
        <v>12.1</v>
      </c>
      <c r="I67" s="18">
        <f>Φύλλο1!AS10</f>
        <v>9.98</v>
      </c>
    </row>
    <row r="81" spans="3:9" ht="12.75">
      <c r="C81" s="13">
        <v>2003</v>
      </c>
      <c r="D81" s="12">
        <v>2004</v>
      </c>
      <c r="E81" s="13">
        <v>2005</v>
      </c>
      <c r="F81" s="12">
        <v>2006</v>
      </c>
      <c r="G81" s="11">
        <v>2007</v>
      </c>
      <c r="H81" s="3">
        <v>2008</v>
      </c>
      <c r="I81" s="11">
        <v>2009</v>
      </c>
    </row>
    <row r="82" spans="1:9" ht="24">
      <c r="A82" s="5" t="s">
        <v>9</v>
      </c>
      <c r="B82" s="88" t="s">
        <v>37</v>
      </c>
      <c r="C82" s="18">
        <f>Φύλλο1!D11</f>
        <v>14.57</v>
      </c>
      <c r="D82" s="18">
        <f>Φύλλο1!E11</f>
        <v>16.48</v>
      </c>
      <c r="E82" s="18">
        <f>Φύλλο1!F11</f>
        <v>19.56</v>
      </c>
      <c r="F82" s="18">
        <f>Φύλλο1!G11</f>
        <v>25.54</v>
      </c>
      <c r="G82" s="18">
        <f>Φύλλο1!H11</f>
        <v>20.05</v>
      </c>
      <c r="H82" s="18">
        <f>Φύλλο1!I11</f>
        <v>27.79</v>
      </c>
      <c r="I82" s="18">
        <f>Φύλλο1!J11</f>
        <v>26.68</v>
      </c>
    </row>
    <row r="83" spans="1:9" ht="24">
      <c r="A83" s="6" t="s">
        <v>6</v>
      </c>
      <c r="B83" s="64" t="s">
        <v>38</v>
      </c>
      <c r="C83" s="18">
        <f>Φύλλο1!K11</f>
        <v>20.39</v>
      </c>
      <c r="D83" s="18">
        <f>Φύλλο1!L11</f>
        <v>19.71</v>
      </c>
      <c r="E83" s="18">
        <f>Φύλλο1!M11</f>
        <v>17.43</v>
      </c>
      <c r="F83" s="18">
        <f>Φύλλο1!N11</f>
        <v>20.12</v>
      </c>
      <c r="G83" s="18">
        <f>Φύλλο1!O11</f>
        <v>19.83</v>
      </c>
      <c r="H83" s="18">
        <f>Φύλλο1!P11</f>
        <v>19</v>
      </c>
      <c r="I83" s="18">
        <f>Φύλλο1!Q10</f>
        <v>18</v>
      </c>
    </row>
    <row r="84" spans="2:9" ht="12.75">
      <c r="B84" s="89" t="s">
        <v>39</v>
      </c>
      <c r="C84" s="18">
        <f>Φύλλο1!R11</f>
        <v>19.73</v>
      </c>
      <c r="D84" s="18">
        <f>Φύλλο1!S11</f>
        <v>16.92</v>
      </c>
      <c r="E84" s="18">
        <f>Φύλλο1!T11</f>
        <v>14.18</v>
      </c>
      <c r="F84" s="18">
        <f>Φύλλο1!U11</f>
        <v>13.31</v>
      </c>
      <c r="G84" s="18">
        <f>Φύλλο1!V11</f>
        <v>17.15</v>
      </c>
      <c r="H84" s="18">
        <f>Φύλλο1!W11</f>
        <v>13.24</v>
      </c>
      <c r="I84" s="18">
        <f>Φύλλο1!X11</f>
        <v>12.82</v>
      </c>
    </row>
    <row r="85" spans="2:9" ht="12.75">
      <c r="B85" s="64" t="s">
        <v>42</v>
      </c>
      <c r="C85" s="18">
        <f>Φύλλο1!Y11</f>
        <v>13.43</v>
      </c>
      <c r="D85" s="18">
        <f>Φύλλο1!Z11</f>
        <v>10.82</v>
      </c>
      <c r="E85" s="18">
        <f>Φύλλο1!AA11</f>
        <v>9.25</v>
      </c>
      <c r="F85" s="18">
        <f>Φύλλο1!AB11</f>
        <v>8.13</v>
      </c>
      <c r="G85" s="18">
        <f>Φύλλο1!AC11</f>
        <v>10.56</v>
      </c>
      <c r="H85" s="18">
        <f>Φύλλο1!AD11</f>
        <v>7.58</v>
      </c>
      <c r="I85" s="18">
        <f>Φύλλο1!AE11</f>
        <v>7.47</v>
      </c>
    </row>
    <row r="86" spans="2:9" ht="12.75">
      <c r="B86" s="64" t="s">
        <v>40</v>
      </c>
      <c r="C86" s="18">
        <f>Φύλλο1!AF11</f>
        <v>28.64</v>
      </c>
      <c r="D86" s="18">
        <f>Φύλλο1!AG11</f>
        <v>28.95</v>
      </c>
      <c r="E86" s="18">
        <f>Φύλλο1!AH11</f>
        <v>28.58</v>
      </c>
      <c r="F86" s="18">
        <f>Φύλλο1!AI11</f>
        <v>22.44</v>
      </c>
      <c r="G86" s="18">
        <f>Φύλλο1!AJ11</f>
        <v>24.86</v>
      </c>
      <c r="H86" s="18">
        <f>Φύλλο1!AK11</f>
        <v>21.09</v>
      </c>
      <c r="I86" s="18">
        <f>Φύλλο1!AL11</f>
        <v>19.97</v>
      </c>
    </row>
    <row r="87" spans="2:9" ht="12.75">
      <c r="B87" s="64" t="s">
        <v>41</v>
      </c>
      <c r="C87" s="18">
        <f>Φύλλο1!AM11</f>
        <v>3.21</v>
      </c>
      <c r="D87" s="18">
        <f>Φύλλο1!AN11</f>
        <v>7.1</v>
      </c>
      <c r="E87" s="18">
        <f>Φύλλο1!AO11</f>
        <v>10.97</v>
      </c>
      <c r="F87" s="18">
        <f>Φύλλο1!AP11</f>
        <v>10.44</v>
      </c>
      <c r="G87" s="18">
        <f>Φύλλο1!AQ11</f>
        <v>7.53</v>
      </c>
      <c r="H87" s="18">
        <f>Φύλλο1!AR11</f>
        <v>11.27</v>
      </c>
      <c r="I87" s="18">
        <f>Φύλλο1!AS11</f>
        <v>15.21</v>
      </c>
    </row>
    <row r="101" spans="3:9" ht="12.75">
      <c r="C101" s="13">
        <v>2003</v>
      </c>
      <c r="D101" s="12">
        <v>2004</v>
      </c>
      <c r="E101" s="13">
        <v>2005</v>
      </c>
      <c r="F101" s="12">
        <v>2006</v>
      </c>
      <c r="G101" s="11">
        <v>2007</v>
      </c>
      <c r="H101" s="3">
        <v>2008</v>
      </c>
      <c r="I101" s="11">
        <v>2009</v>
      </c>
    </row>
    <row r="102" spans="1:9" ht="60">
      <c r="A102" s="5" t="s">
        <v>26</v>
      </c>
      <c r="B102" s="88" t="s">
        <v>37</v>
      </c>
      <c r="C102" s="18">
        <f>Φύλλο1!D28</f>
        <v>18.31</v>
      </c>
      <c r="D102" s="18">
        <f>Φύλλο1!E28</f>
        <v>13.6</v>
      </c>
      <c r="E102" s="18">
        <f>Φύλλο1!F28</f>
        <v>17.24</v>
      </c>
      <c r="F102" s="18">
        <f>Φύλλο1!G28</f>
        <v>20.77</v>
      </c>
      <c r="G102" s="18">
        <f>Φύλλο1!H28</f>
        <v>32.66</v>
      </c>
      <c r="H102" s="18">
        <f>Φύλλο1!I28</f>
        <v>23.65</v>
      </c>
      <c r="I102" s="18">
        <f>Φύλλο1!J28</f>
        <v>28.5</v>
      </c>
    </row>
    <row r="103" spans="1:9" ht="24">
      <c r="A103" s="6" t="s">
        <v>22</v>
      </c>
      <c r="B103" s="64" t="s">
        <v>38</v>
      </c>
      <c r="C103" s="18">
        <f>Φύλλο1!K28</f>
        <v>18.34</v>
      </c>
      <c r="D103" s="18">
        <f>Φύλλο1!L28</f>
        <v>15.06</v>
      </c>
      <c r="E103" s="18">
        <f>Φύλλο1!M28</f>
        <v>15.83</v>
      </c>
      <c r="F103" s="18">
        <f>Φύλλο1!N28</f>
        <v>20.14</v>
      </c>
      <c r="G103" s="18">
        <f>Φύλλο1!O28</f>
        <v>22.88</v>
      </c>
      <c r="H103" s="18">
        <f>Φύλλο1!P28</f>
        <v>21.55</v>
      </c>
      <c r="I103" s="18">
        <f>Φύλλο1!Q27</f>
        <v>16.63</v>
      </c>
    </row>
    <row r="104" spans="2:9" ht="12.75">
      <c r="B104" s="89" t="s">
        <v>39</v>
      </c>
      <c r="C104" s="18">
        <f>Φύλλο1!R28</f>
        <v>13.07</v>
      </c>
      <c r="D104" s="18">
        <f>Φύλλο1!S28</f>
        <v>14.29</v>
      </c>
      <c r="E104" s="18">
        <f>Φύλλο1!T28</f>
        <v>13.91</v>
      </c>
      <c r="F104" s="18">
        <f>Φύλλο1!U28</f>
        <v>14.58</v>
      </c>
      <c r="G104" s="18">
        <f>Φύλλο1!V28</f>
        <v>15.51</v>
      </c>
      <c r="H104" s="18">
        <f>Φύλλο1!W28</f>
        <v>14.12</v>
      </c>
      <c r="I104" s="18">
        <f>Φύλλο1!X28</f>
        <v>15.1</v>
      </c>
    </row>
    <row r="105" spans="2:9" ht="12.75">
      <c r="B105" s="64" t="s">
        <v>42</v>
      </c>
      <c r="C105" s="18">
        <f>Φύλλο1!Y28</f>
        <v>8.55</v>
      </c>
      <c r="D105" s="18">
        <f>Φύλλο1!Z28</f>
        <v>9.47</v>
      </c>
      <c r="E105" s="18">
        <f>Φύλλο1!AA28</f>
        <v>9.51</v>
      </c>
      <c r="F105" s="18">
        <f>Φύλλο1!AB28</f>
        <v>8.24</v>
      </c>
      <c r="G105" s="18">
        <f>Φύλλο1!AC28</f>
        <v>7.95</v>
      </c>
      <c r="H105" s="18">
        <f>Φύλλο1!AD28</f>
        <v>7.91</v>
      </c>
      <c r="I105" s="18">
        <f>Φύλλο1!AE28</f>
        <v>8.83</v>
      </c>
    </row>
    <row r="106" spans="2:9" ht="12.75">
      <c r="B106" s="64" t="s">
        <v>40</v>
      </c>
      <c r="C106" s="18">
        <f>Φύλλο1!AF28</f>
        <v>28.06</v>
      </c>
      <c r="D106" s="18">
        <f>Φύλλο1!AG28</f>
        <v>29.8</v>
      </c>
      <c r="E106" s="18">
        <f>Φύλλο1!AH28</f>
        <v>28.17</v>
      </c>
      <c r="F106" s="18">
        <f>Φύλλο1!AI28</f>
        <v>21.27</v>
      </c>
      <c r="G106" s="18">
        <f>Φύλλο1!AJ28</f>
        <v>13.86</v>
      </c>
      <c r="H106" s="18">
        <f>Φύλλο1!AK28</f>
        <v>19.87</v>
      </c>
      <c r="I106" s="18">
        <f>Φύλλο1!AL28</f>
        <v>18.09</v>
      </c>
    </row>
    <row r="107" spans="2:9" ht="12.75">
      <c r="B107" s="64" t="s">
        <v>41</v>
      </c>
      <c r="C107" s="18">
        <f>Φύλλο1!AM28</f>
        <v>13.65</v>
      </c>
      <c r="D107" s="18">
        <f>Φύλλο1!AN28</f>
        <v>17.76</v>
      </c>
      <c r="E107" s="18">
        <f>Φύλλο1!AO28</f>
        <v>15.31</v>
      </c>
      <c r="F107" s="18">
        <f>Φύλλο1!AP28</f>
        <v>14.98</v>
      </c>
      <c r="G107" s="18">
        <f>Φύλλο1!AQ28</f>
        <v>7.11</v>
      </c>
      <c r="H107" s="18">
        <f>Φύλλο1!AR28</f>
        <v>12.87</v>
      </c>
      <c r="I107" s="18">
        <f>Φύλλο1!AS28</f>
        <v>6.99</v>
      </c>
    </row>
  </sheetData>
  <mergeCells count="2">
    <mergeCell ref="A1:A2"/>
    <mergeCell ref="E1:G1"/>
  </mergeCells>
  <printOptions/>
  <pageMargins left="0.22" right="0.5" top="0.48" bottom="0.24" header="0.5" footer="0.3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42" right="0.37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3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2.75390625" style="0" customWidth="1"/>
  </cols>
  <sheetData>
    <row r="1" spans="13:16" ht="12.75">
      <c r="M1" s="20"/>
      <c r="N1" s="3"/>
      <c r="O1" s="21"/>
      <c r="P1" s="3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3"/>
      <c r="N2" s="23"/>
      <c r="O2" s="23"/>
      <c r="P2" s="23"/>
    </row>
    <row r="3" spans="2:16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4"/>
      <c r="N3" s="24"/>
      <c r="O3" s="24"/>
      <c r="P3" s="24"/>
    </row>
    <row r="4" spans="2:16" ht="14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2.75">
      <c r="B6" s="3"/>
      <c r="C6" s="20" t="s">
        <v>37</v>
      </c>
      <c r="D6" s="3" t="s">
        <v>38</v>
      </c>
      <c r="E6" s="21" t="s">
        <v>39</v>
      </c>
      <c r="F6" s="3" t="s">
        <v>42</v>
      </c>
      <c r="G6" s="20" t="s">
        <v>40</v>
      </c>
      <c r="H6" s="3" t="s">
        <v>41</v>
      </c>
      <c r="I6" s="3"/>
      <c r="J6" s="3"/>
      <c r="K6" s="3"/>
      <c r="L6" s="3"/>
      <c r="M6" s="3"/>
      <c r="N6" s="3"/>
      <c r="O6" s="3"/>
      <c r="P6" s="3"/>
    </row>
    <row r="7" spans="2:16" ht="12.75">
      <c r="B7" s="4">
        <v>2007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4"/>
      <c r="J7" s="4"/>
      <c r="K7" s="4"/>
      <c r="L7" s="4"/>
      <c r="M7" s="4"/>
      <c r="N7" s="4"/>
      <c r="O7" s="4"/>
      <c r="P7" s="4"/>
    </row>
    <row r="8" spans="2:18" ht="12.75">
      <c r="B8" s="4">
        <v>2008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4"/>
      <c r="J8" s="4"/>
      <c r="K8" s="4"/>
      <c r="L8" s="4"/>
      <c r="M8" s="4"/>
      <c r="N8" s="4"/>
      <c r="O8" s="4"/>
      <c r="P8" s="4"/>
      <c r="R8">
        <f>4178/8820</f>
        <v>0.47369614512471653</v>
      </c>
    </row>
    <row r="9" spans="2:16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9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S20">
        <f>11362-15719</f>
        <v>-4357</v>
      </c>
    </row>
    <row r="21" spans="2:19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S21">
        <f>9147-7190</f>
        <v>1957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/>
      <c r="C23" s="20" t="s">
        <v>37</v>
      </c>
      <c r="D23" s="3" t="s">
        <v>38</v>
      </c>
      <c r="E23" s="21" t="s">
        <v>39</v>
      </c>
      <c r="F23" s="3" t="s">
        <v>42</v>
      </c>
      <c r="G23" s="20" t="s">
        <v>40</v>
      </c>
      <c r="H23" s="3" t="s">
        <v>41</v>
      </c>
      <c r="I23" s="4"/>
      <c r="J23" s="4"/>
      <c r="K23" s="4"/>
      <c r="L23" s="4"/>
      <c r="M23" s="4"/>
      <c r="N23" s="4"/>
      <c r="O23" s="4"/>
      <c r="P23" s="4"/>
    </row>
    <row r="24" spans="2:16" ht="12.75">
      <c r="B24" s="4">
        <v>2007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4"/>
      <c r="J24" s="4"/>
      <c r="K24" s="4"/>
      <c r="L24" s="4"/>
      <c r="M24" s="4"/>
      <c r="N24" s="4"/>
      <c r="O24" s="4"/>
      <c r="P24" s="4"/>
    </row>
    <row r="25" spans="2:16" ht="12.75">
      <c r="B25" s="4">
        <v>2008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4"/>
      <c r="J25" s="4"/>
      <c r="K25" s="4"/>
      <c r="L25" s="4"/>
      <c r="M25" s="4"/>
      <c r="N25" s="4"/>
      <c r="O25" s="4"/>
      <c r="P25" s="4"/>
    </row>
    <row r="26" spans="2:16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44" ht="12.75">
      <c r="B44" t="s">
        <v>64</v>
      </c>
    </row>
    <row r="45" spans="2:7" ht="12.75">
      <c r="B45" s="33" t="s">
        <v>37</v>
      </c>
      <c r="C45" s="34" t="s">
        <v>38</v>
      </c>
      <c r="D45" s="35" t="s">
        <v>39</v>
      </c>
      <c r="E45" s="34" t="s">
        <v>42</v>
      </c>
      <c r="F45" s="33" t="s">
        <v>40</v>
      </c>
      <c r="G45" s="34" t="s">
        <v>41</v>
      </c>
    </row>
    <row r="46" spans="1:19" ht="12.75">
      <c r="A46">
        <v>2007</v>
      </c>
      <c r="B46" s="110">
        <f>Φύλλο1!AX28</f>
        <v>10044.909599999999</v>
      </c>
      <c r="C46" s="110">
        <f>Φύλλο1!AY28</f>
        <v>6537.7312</v>
      </c>
      <c r="D46" s="110">
        <f>Φύλλο1!AZ28</f>
        <v>4770.2556</v>
      </c>
      <c r="E46" s="110">
        <f>Φύλλο1!BA28</f>
        <v>2445.1020000000003</v>
      </c>
      <c r="F46" s="110">
        <f>Φύλλο1!BB28</f>
        <v>4262.781599999999</v>
      </c>
      <c r="G46" s="110">
        <f>Φύλλο1!BC28</f>
        <v>2186.7516</v>
      </c>
      <c r="H46" s="66">
        <f>Φύλλο1!BD28</f>
        <v>6757.751</v>
      </c>
      <c r="I46" s="66">
        <f>Φύλλο1!BE28</f>
        <v>6157.697000000001</v>
      </c>
      <c r="J46" s="66">
        <f>Φύλλο1!BF28</f>
        <v>4034.6488</v>
      </c>
      <c r="K46" s="66">
        <f>Φύλλο1!BG28</f>
        <v>2260.2034</v>
      </c>
      <c r="L46" s="66">
        <f>Φύλλο1!BH28</f>
        <v>5677.6538</v>
      </c>
      <c r="M46" s="66">
        <f>Φύλλο1!BI28</f>
        <v>3677.4738</v>
      </c>
      <c r="N46" s="66">
        <f>Φύλλο1!BJ28</f>
        <v>7067.43</v>
      </c>
      <c r="O46" s="66">
        <f>Φύλλο1!BK28</f>
        <v>5569.630800000001</v>
      </c>
      <c r="P46" s="66">
        <f>Φύλλο1!BL28</f>
        <v>3744.498</v>
      </c>
      <c r="Q46" s="66">
        <f>Φύλλο1!BM28</f>
        <v>2189.6634</v>
      </c>
      <c r="R46" s="66">
        <f>Φύλλο1!BN28</f>
        <v>4485.9582</v>
      </c>
      <c r="S46" s="66">
        <f>Φύλλο1!BO28</f>
        <v>1733.3802000000003</v>
      </c>
    </row>
    <row r="47" spans="1:7" ht="12.75">
      <c r="A47">
        <v>2008</v>
      </c>
      <c r="B47" s="111">
        <f aca="true" t="shared" si="0" ref="B47:G47">H46</f>
        <v>6757.751</v>
      </c>
      <c r="C47" s="111">
        <f t="shared" si="0"/>
        <v>6157.697000000001</v>
      </c>
      <c r="D47" s="111">
        <f t="shared" si="0"/>
        <v>4034.6488</v>
      </c>
      <c r="E47" s="111">
        <f t="shared" si="0"/>
        <v>2260.2034</v>
      </c>
      <c r="F47" s="111">
        <f t="shared" si="0"/>
        <v>5677.6538</v>
      </c>
      <c r="G47" s="111">
        <f t="shared" si="0"/>
        <v>3677.4738</v>
      </c>
    </row>
    <row r="48" spans="1:7" ht="12.75">
      <c r="A48">
        <v>2009</v>
      </c>
      <c r="B48" s="111">
        <f aca="true" t="shared" si="1" ref="B48:G48">N46</f>
        <v>7067.43</v>
      </c>
      <c r="C48" s="111">
        <f t="shared" si="1"/>
        <v>5569.630800000001</v>
      </c>
      <c r="D48" s="111">
        <f t="shared" si="1"/>
        <v>3744.498</v>
      </c>
      <c r="E48" s="111">
        <f t="shared" si="1"/>
        <v>2189.6634</v>
      </c>
      <c r="F48" s="111">
        <f t="shared" si="1"/>
        <v>4485.9582</v>
      </c>
      <c r="G48" s="111">
        <f t="shared" si="1"/>
        <v>1733.3802000000003</v>
      </c>
    </row>
    <row r="50" ht="12.75">
      <c r="B50" t="s">
        <v>65</v>
      </c>
    </row>
    <row r="51" spans="1:19" ht="12.75">
      <c r="A51">
        <v>2007</v>
      </c>
      <c r="B51" s="22">
        <f>Φύλλο1!AX11</f>
        <v>8819.995</v>
      </c>
      <c r="C51" s="22">
        <f>Φύλλο1!AY11</f>
        <v>9275.2842</v>
      </c>
      <c r="D51" s="22">
        <f>Φύλλο1!AZ11</f>
        <v>7544.284999999999</v>
      </c>
      <c r="E51" s="22">
        <f>Φύλλο1!BA11</f>
        <v>4645.344</v>
      </c>
      <c r="F51" s="22">
        <f>Φύλλο1!BB11</f>
        <v>10935.913999999999</v>
      </c>
      <c r="G51" s="22">
        <f>Φύλλο1!BC11</f>
        <v>3312.447</v>
      </c>
      <c r="H51" s="22">
        <f>Φύλλο1!BD11</f>
        <v>12998.4946</v>
      </c>
      <c r="I51" s="22">
        <f>Φύλλο1!BE11</f>
        <v>8887.06</v>
      </c>
      <c r="J51" s="22">
        <f>Φύλλο1!BF11</f>
        <v>6192.8776</v>
      </c>
      <c r="K51" s="22">
        <f>Φύλλο1!BG11</f>
        <v>3545.4692</v>
      </c>
      <c r="L51" s="22">
        <f>Φύλλο1!BH11</f>
        <v>9864.6366</v>
      </c>
      <c r="M51" s="22">
        <f>Φύλλο1!BI11</f>
        <v>5271.4298</v>
      </c>
      <c r="N51" s="22">
        <f>Φύλλο1!BJ11</f>
        <v>12174.884399999999</v>
      </c>
      <c r="O51" s="22">
        <f>Φύλλο1!BK11</f>
        <v>8131.8006000000005</v>
      </c>
      <c r="P51" s="22">
        <f>Φύλλο1!BL11</f>
        <v>5850.150600000001</v>
      </c>
      <c r="Q51" s="22">
        <f>Φύλλο1!BM11</f>
        <v>3408.7851</v>
      </c>
      <c r="R51" s="22">
        <f>Φύλλο1!BN11</f>
        <v>9112.9101</v>
      </c>
      <c r="S51" s="22">
        <f>Φύλλο1!BO11</f>
        <v>6940.7793</v>
      </c>
    </row>
    <row r="52" spans="1:7" ht="12.75">
      <c r="A52">
        <v>2008</v>
      </c>
      <c r="B52" s="22">
        <f aca="true" t="shared" si="2" ref="B52:G52">H51</f>
        <v>12998.4946</v>
      </c>
      <c r="C52" s="22">
        <f t="shared" si="2"/>
        <v>8887.06</v>
      </c>
      <c r="D52" s="22">
        <f t="shared" si="2"/>
        <v>6192.8776</v>
      </c>
      <c r="E52" s="22">
        <f t="shared" si="2"/>
        <v>3545.4692</v>
      </c>
      <c r="F52" s="22">
        <f t="shared" si="2"/>
        <v>9864.6366</v>
      </c>
      <c r="G52" s="22">
        <f t="shared" si="2"/>
        <v>5271.4298</v>
      </c>
    </row>
    <row r="53" spans="1:7" ht="12.75">
      <c r="A53">
        <v>2009</v>
      </c>
      <c r="B53" s="22">
        <f aca="true" t="shared" si="3" ref="B53:G53">N51</f>
        <v>12174.884399999999</v>
      </c>
      <c r="C53" s="22">
        <f t="shared" si="3"/>
        <v>8131.8006000000005</v>
      </c>
      <c r="D53" s="22">
        <f t="shared" si="3"/>
        <v>5850.150600000001</v>
      </c>
      <c r="E53" s="22">
        <f t="shared" si="3"/>
        <v>3408.7851</v>
      </c>
      <c r="F53" s="22">
        <f t="shared" si="3"/>
        <v>9112.9101</v>
      </c>
      <c r="G53" s="22">
        <f t="shared" si="3"/>
        <v>6940.7793</v>
      </c>
    </row>
  </sheetData>
  <printOptions/>
  <pageMargins left="0.18" right="0.5" top="0.32" bottom="0.42" header="0.33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Q72"/>
  <sheetViews>
    <sheetView workbookViewId="0" topLeftCell="U4">
      <selection activeCell="AR19" sqref="AR19"/>
    </sheetView>
  </sheetViews>
  <sheetFormatPr defaultColWidth="9.00390625" defaultRowHeight="12.75"/>
  <cols>
    <col min="1" max="8" width="6.125" style="0" customWidth="1"/>
    <col min="22" max="29" width="6.625" style="0" customWidth="1"/>
    <col min="38" max="43" width="6.25390625" style="0" customWidth="1"/>
  </cols>
  <sheetData>
    <row r="1" spans="22:33" ht="12.75">
      <c r="V1" s="20" t="s">
        <v>37</v>
      </c>
      <c r="W1" s="3" t="s">
        <v>38</v>
      </c>
      <c r="X1" s="21" t="s">
        <v>39</v>
      </c>
      <c r="Y1" s="3" t="s">
        <v>42</v>
      </c>
      <c r="Z1" s="20" t="s">
        <v>40</v>
      </c>
      <c r="AA1" s="3" t="s">
        <v>41</v>
      </c>
      <c r="AB1" s="20" t="s">
        <v>37</v>
      </c>
      <c r="AC1" s="3" t="s">
        <v>38</v>
      </c>
      <c r="AD1" s="21" t="s">
        <v>39</v>
      </c>
      <c r="AE1" s="3" t="s">
        <v>42</v>
      </c>
      <c r="AF1" s="20" t="s">
        <v>40</v>
      </c>
      <c r="AG1" s="3" t="s">
        <v>41</v>
      </c>
    </row>
    <row r="2" spans="20:43" ht="12.75">
      <c r="T2" t="str">
        <f>Φύλλο1!AW12</f>
        <v>ΑΡΧΑΙΑ ΕΛΛΗΝΙΚΑ </v>
      </c>
      <c r="U2">
        <v>2007</v>
      </c>
      <c r="V2" s="22">
        <f>Φύλλο1!AX12</f>
        <v>1287.647</v>
      </c>
      <c r="W2" s="22">
        <f>Φύλλο1!AY12</f>
        <v>4917.4545</v>
      </c>
      <c r="X2" s="22">
        <f>Φύλλο1!AZ12</f>
        <v>6660.4864</v>
      </c>
      <c r="Y2" s="22">
        <f>Φύλλο1!BA12</f>
        <v>5055.3374</v>
      </c>
      <c r="Z2" s="22">
        <f>Φύλλο1!BB12</f>
        <v>10177.703000000001</v>
      </c>
      <c r="AA2" s="22">
        <f>Φύλλο1!BC12</f>
        <v>7341.3517999999995</v>
      </c>
      <c r="AB2" s="22">
        <f>Φύλλο1!BD12</f>
        <v>3502.5438</v>
      </c>
      <c r="AC2" s="22">
        <f>Φύλλο1!BE12</f>
        <v>6741.848400000001</v>
      </c>
      <c r="AD2" s="22">
        <f>Φύλλο1!BF12</f>
        <v>6357.9579</v>
      </c>
      <c r="AE2" s="22">
        <f>Φύλλο1!BG12</f>
        <v>4003.4294999999997</v>
      </c>
      <c r="AF2" s="22">
        <f>Φύλλο1!BH12</f>
        <v>8376.1251</v>
      </c>
      <c r="AG2" s="22">
        <f>Φύλλο1!BI12</f>
        <v>7564.470900000001</v>
      </c>
      <c r="AH2" s="22">
        <f>Φύλλο1!BJ12</f>
        <v>2967.9446000000003</v>
      </c>
      <c r="AI2" s="22">
        <f>Φύλλο1!BK12</f>
        <v>7076.3166</v>
      </c>
      <c r="AJ2" s="22">
        <f>Φύλλο1!BL12</f>
        <v>6888.6065</v>
      </c>
      <c r="AK2" s="22">
        <f>Φύλλο1!BM12</f>
        <v>4412.9582</v>
      </c>
      <c r="AL2" s="22">
        <f>Φύλλο1!BN12</f>
        <v>7961.7416</v>
      </c>
      <c r="AM2" s="22">
        <f>Φύλλο1!BO12</f>
        <v>6098.8074</v>
      </c>
      <c r="AN2" s="21"/>
      <c r="AO2" s="3"/>
      <c r="AP2" s="20"/>
      <c r="AQ2" s="3"/>
    </row>
    <row r="3" spans="21:43" ht="12.75">
      <c r="U3">
        <v>2008</v>
      </c>
      <c r="V3" s="22">
        <f aca="true" t="shared" si="0" ref="V3:AA3">AB2</f>
        <v>3502.5438</v>
      </c>
      <c r="W3" s="22">
        <f t="shared" si="0"/>
        <v>6741.848400000001</v>
      </c>
      <c r="X3" s="22">
        <f t="shared" si="0"/>
        <v>6357.9579</v>
      </c>
      <c r="Y3" s="22">
        <f t="shared" si="0"/>
        <v>4003.4294999999997</v>
      </c>
      <c r="Z3" s="22">
        <f t="shared" si="0"/>
        <v>8376.1251</v>
      </c>
      <c r="AA3" s="22">
        <f t="shared" si="0"/>
        <v>7564.470900000001</v>
      </c>
      <c r="AB3" s="22"/>
      <c r="AC3" s="22"/>
      <c r="AD3" s="22"/>
      <c r="AE3" s="22"/>
      <c r="AF3" s="22"/>
      <c r="AL3" s="22"/>
      <c r="AM3" s="22"/>
      <c r="AN3" s="22"/>
      <c r="AO3" s="22"/>
      <c r="AP3" s="22"/>
      <c r="AQ3" s="22"/>
    </row>
    <row r="4" spans="21:43" ht="12.75">
      <c r="U4">
        <v>2009</v>
      </c>
      <c r="V4" s="22">
        <f aca="true" t="shared" si="1" ref="V4:AA4">AH2</f>
        <v>2967.9446000000003</v>
      </c>
      <c r="W4" s="22">
        <f t="shared" si="1"/>
        <v>7076.3166</v>
      </c>
      <c r="X4" s="22">
        <f t="shared" si="1"/>
        <v>6888.6065</v>
      </c>
      <c r="Y4" s="22">
        <f t="shared" si="1"/>
        <v>4412.9582</v>
      </c>
      <c r="Z4" s="22">
        <f t="shared" si="1"/>
        <v>7961.7416</v>
      </c>
      <c r="AA4" s="22">
        <f t="shared" si="1"/>
        <v>6098.8074</v>
      </c>
      <c r="AL4" s="22"/>
      <c r="AM4" s="22"/>
      <c r="AN4" s="22"/>
      <c r="AO4" s="22"/>
      <c r="AP4" s="22"/>
      <c r="AQ4" s="22"/>
    </row>
    <row r="5" spans="22:43" ht="12.75">
      <c r="V5" s="20" t="s">
        <v>37</v>
      </c>
      <c r="W5" s="3" t="s">
        <v>38</v>
      </c>
      <c r="X5" s="21" t="s">
        <v>39</v>
      </c>
      <c r="Y5" s="3" t="s">
        <v>42</v>
      </c>
      <c r="Z5" s="20" t="s">
        <v>40</v>
      </c>
      <c r="AA5" s="22" t="s">
        <v>62</v>
      </c>
      <c r="AB5" s="22"/>
      <c r="AC5" s="22"/>
      <c r="AD5" s="22"/>
      <c r="AE5" s="22"/>
      <c r="AF5" s="22"/>
      <c r="AG5" s="22">
        <f>Φύλλο1!BI13</f>
        <v>9417.9042</v>
      </c>
      <c r="AL5" s="22"/>
      <c r="AM5" s="22"/>
      <c r="AN5" s="22"/>
      <c r="AO5" s="22"/>
      <c r="AP5" s="22"/>
      <c r="AQ5" s="22"/>
    </row>
    <row r="6" spans="5:43" ht="12.75">
      <c r="E6" s="25"/>
      <c r="F6" s="26"/>
      <c r="G6" s="25"/>
      <c r="H6" s="3"/>
      <c r="T6" t="str">
        <f>Φύλλο1!AW13</f>
        <v>ΛΑΤΙΝΙΚΑ</v>
      </c>
      <c r="U6">
        <v>2007</v>
      </c>
      <c r="V6" s="22">
        <f>Φύλλο1!AX13</f>
        <v>6845.4839999999995</v>
      </c>
      <c r="W6" s="22">
        <f>Φύλλο1!AY13</f>
        <v>7437.111000000001</v>
      </c>
      <c r="X6" s="22">
        <f>Φύλλο1!AZ13</f>
        <v>5783.375400000001</v>
      </c>
      <c r="Y6" s="22">
        <f>Φύλλο1!BA13</f>
        <v>3539.1857999999997</v>
      </c>
      <c r="Z6" s="22">
        <f>Φύλλο1!BB13</f>
        <v>5621.0598</v>
      </c>
      <c r="AA6" s="22">
        <f>Φύλλο1!BC13</f>
        <v>6305.608200000001</v>
      </c>
      <c r="AB6" s="22">
        <f>Φύλλο1!BD13</f>
        <v>6106.8366000000005</v>
      </c>
      <c r="AC6" s="22">
        <f>Φύλλο1!BE13</f>
        <v>6899.8848</v>
      </c>
      <c r="AD6" s="22">
        <f>Φύλλο1!BF13</f>
        <v>5397.8442000000005</v>
      </c>
      <c r="AE6" s="22">
        <f>Φύλλο1!BG13</f>
        <v>3131.9922</v>
      </c>
      <c r="AF6" s="22">
        <f>Φύλλο1!BH13</f>
        <v>5584.2288</v>
      </c>
      <c r="AG6" s="22">
        <f>Φύλλο1!BI13</f>
        <v>9417.9042</v>
      </c>
      <c r="AH6" s="22">
        <f>Φύλλο1!BJ13</f>
        <v>6384.423000000001</v>
      </c>
      <c r="AI6" s="22">
        <f>Φύλλο1!BK13</f>
        <v>7124.492000000001</v>
      </c>
      <c r="AJ6" s="22">
        <f>Φύλλο1!BL13</f>
        <v>5162.778</v>
      </c>
      <c r="AK6" s="22">
        <f>Φύλλο1!BM13</f>
        <v>2977.9809999999998</v>
      </c>
      <c r="AL6" s="22">
        <f>Φύλλο1!BN13</f>
        <v>6210.914000000001</v>
      </c>
      <c r="AM6" s="22">
        <f>Φύλλο1!BO13</f>
        <v>7538.789000000001</v>
      </c>
      <c r="AN6" s="22"/>
      <c r="AO6" s="22"/>
      <c r="AP6" s="22"/>
      <c r="AQ6" s="22"/>
    </row>
    <row r="7" spans="5:32" ht="12.75">
      <c r="E7" s="25"/>
      <c r="F7" s="26"/>
      <c r="G7" s="25"/>
      <c r="H7" s="3"/>
      <c r="U7">
        <v>2008</v>
      </c>
      <c r="V7" s="22">
        <f>AB6</f>
        <v>6106.8366000000005</v>
      </c>
      <c r="W7" s="22">
        <f>AC6</f>
        <v>6899.8848</v>
      </c>
      <c r="X7" s="22">
        <f>AD6</f>
        <v>5397.8442000000005</v>
      </c>
      <c r="Y7" s="22">
        <f>AE6</f>
        <v>3131.9922</v>
      </c>
      <c r="Z7" s="22">
        <f>AF6</f>
        <v>5584.2288</v>
      </c>
      <c r="AA7" s="22">
        <f>AG5</f>
        <v>9417.9042</v>
      </c>
      <c r="AB7" s="22"/>
      <c r="AC7" s="22"/>
      <c r="AD7" s="22"/>
      <c r="AE7" s="22"/>
      <c r="AF7" s="22"/>
    </row>
    <row r="8" spans="1:33" ht="16.5" customHeight="1">
      <c r="A8" s="5" t="s">
        <v>10</v>
      </c>
      <c r="E8" s="18"/>
      <c r="F8" s="18"/>
      <c r="G8" s="18"/>
      <c r="H8" s="18"/>
      <c r="U8">
        <v>2009</v>
      </c>
      <c r="V8" s="22">
        <f aca="true" t="shared" si="2" ref="V8:AA8">AH6</f>
        <v>6384.423000000001</v>
      </c>
      <c r="W8" s="22">
        <f t="shared" si="2"/>
        <v>7124.492000000001</v>
      </c>
      <c r="X8" s="22">
        <f t="shared" si="2"/>
        <v>5162.778</v>
      </c>
      <c r="Y8" s="22">
        <f t="shared" si="2"/>
        <v>2977.9809999999998</v>
      </c>
      <c r="Z8" s="22">
        <f t="shared" si="2"/>
        <v>6210.914000000001</v>
      </c>
      <c r="AA8" s="22">
        <f t="shared" si="2"/>
        <v>7538.789000000001</v>
      </c>
      <c r="AG8" s="22">
        <f>Φύλλο1!BI14</f>
        <v>4168.6968</v>
      </c>
    </row>
    <row r="9" spans="1:32" ht="16.5" customHeight="1">
      <c r="A9" s="27"/>
      <c r="B9" s="28"/>
      <c r="C9" s="13">
        <v>2003</v>
      </c>
      <c r="D9" s="12">
        <v>2004</v>
      </c>
      <c r="E9" s="13">
        <v>2005</v>
      </c>
      <c r="F9" s="12">
        <v>2006</v>
      </c>
      <c r="G9" s="11">
        <v>2007</v>
      </c>
      <c r="H9" s="3">
        <v>2008</v>
      </c>
      <c r="I9" s="11">
        <v>2009</v>
      </c>
      <c r="V9" s="20" t="s">
        <v>37</v>
      </c>
      <c r="W9" s="3" t="s">
        <v>38</v>
      </c>
      <c r="X9" s="21" t="s">
        <v>39</v>
      </c>
      <c r="Y9" s="3" t="s">
        <v>42</v>
      </c>
      <c r="Z9" s="20" t="s">
        <v>40</v>
      </c>
      <c r="AA9" s="22" t="s">
        <v>62</v>
      </c>
      <c r="AB9" s="22"/>
      <c r="AC9" s="22"/>
      <c r="AD9" s="22"/>
      <c r="AE9" s="22"/>
      <c r="AF9" s="22"/>
    </row>
    <row r="10" spans="1:39" ht="16.5" customHeight="1">
      <c r="A10" s="27"/>
      <c r="B10" s="10" t="s">
        <v>37</v>
      </c>
      <c r="C10" s="18">
        <f>Φύλλο1!D12</f>
        <v>2.63</v>
      </c>
      <c r="D10" s="18">
        <f>Φύλλο1!E12</f>
        <v>2.24</v>
      </c>
      <c r="E10" s="18">
        <f>Φύλλο1!F12</f>
        <v>3.62</v>
      </c>
      <c r="F10" s="18">
        <f>Φύλλο1!G12</f>
        <v>3.6</v>
      </c>
      <c r="G10" s="18">
        <f>Φύλλο1!H12</f>
        <v>3.65</v>
      </c>
      <c r="H10" s="18">
        <f>Φύλλο1!I12</f>
        <v>9.58</v>
      </c>
      <c r="I10" s="18">
        <f>Φύλλο1!J12</f>
        <v>8.38</v>
      </c>
      <c r="T10" t="str">
        <f>Φύλλο1!AW14</f>
        <v>ΝΕΟΕΛΛΗΝΙΚΗ ΛΟΓΟΤΕΧΝΙΑ</v>
      </c>
      <c r="U10">
        <v>2007</v>
      </c>
      <c r="V10" s="22">
        <f>Φύλλο1!AX14</f>
        <v>1205.6055000000001</v>
      </c>
      <c r="W10" s="22">
        <f>Φύλλο1!AY14</f>
        <v>6570.1888</v>
      </c>
      <c r="X10" s="22">
        <f>Φύλλο1!AZ14</f>
        <v>10433.2605</v>
      </c>
      <c r="Y10" s="22">
        <f>Φύλλο1!BA14</f>
        <v>6480.571499999999</v>
      </c>
      <c r="Z10" s="22">
        <f>Φύλλο1!BB14</f>
        <v>9047.3445</v>
      </c>
      <c r="AA10" s="22">
        <f>Φύλλο1!BC14</f>
        <v>1838.46</v>
      </c>
      <c r="AB10" s="22">
        <f>Φύλλο1!BD14</f>
        <v>1759.8719999999998</v>
      </c>
      <c r="AC10" s="22">
        <f>Φύλλο1!BE14</f>
        <v>6918.496800000001</v>
      </c>
      <c r="AD10" s="22">
        <f>Φύλλο1!BF14</f>
        <v>8700.3672</v>
      </c>
      <c r="AE10" s="22">
        <f>Φύλλο1!BG14</f>
        <v>5510.5992</v>
      </c>
      <c r="AF10" s="22">
        <f>Φύλλο1!BH14</f>
        <v>9602.3016</v>
      </c>
      <c r="AG10" s="22">
        <f>Φύλλο1!BI14</f>
        <v>4168.6968</v>
      </c>
      <c r="AH10" s="22">
        <f>Φύλλο1!BJ14</f>
        <v>2023.386</v>
      </c>
      <c r="AI10" s="22">
        <f>Φύλλο1!BK14</f>
        <v>7944.4524</v>
      </c>
      <c r="AJ10" s="22">
        <f>Φύλλο1!BL14</f>
        <v>9165.5836</v>
      </c>
      <c r="AK10" s="22">
        <f>Φύλλο1!BM14</f>
        <v>5172.0586</v>
      </c>
      <c r="AL10" s="22">
        <f>Φύλλο1!BN14</f>
        <v>8817.7032</v>
      </c>
      <c r="AM10" s="22">
        <f>Φύλλο1!BO14</f>
        <v>2360.617</v>
      </c>
    </row>
    <row r="11" spans="2:33" ht="12.75">
      <c r="B11" t="s">
        <v>38</v>
      </c>
      <c r="C11" s="18">
        <f>Φύλλο1!K12</f>
        <v>10.96</v>
      </c>
      <c r="D11" s="18">
        <f>Φύλλο1!L12</f>
        <v>11.7</v>
      </c>
      <c r="E11" s="18">
        <f>Φύλλο1!M12</f>
        <v>13.06</v>
      </c>
      <c r="F11" s="18">
        <f>Φύλλο1!N12</f>
        <v>12.69</v>
      </c>
      <c r="G11" s="18">
        <f>Φύλλο1!O12</f>
        <v>13.45</v>
      </c>
      <c r="H11" s="18">
        <f>Φύλλο1!P12</f>
        <v>18.44</v>
      </c>
      <c r="I11" s="18">
        <f>Φύλλο1!Q11</f>
        <v>17.82</v>
      </c>
      <c r="U11">
        <v>2008</v>
      </c>
      <c r="V11" s="22">
        <f>AB10</f>
        <v>1759.8719999999998</v>
      </c>
      <c r="W11" s="22">
        <f>AC10</f>
        <v>6918.496800000001</v>
      </c>
      <c r="X11" s="22">
        <f>AD10</f>
        <v>8700.3672</v>
      </c>
      <c r="Y11" s="22">
        <f>AE10</f>
        <v>5510.5992</v>
      </c>
      <c r="Z11" s="22">
        <f>AF10</f>
        <v>9602.3016</v>
      </c>
      <c r="AA11" s="22">
        <f>AG8</f>
        <v>4168.6968</v>
      </c>
      <c r="AB11" s="22"/>
      <c r="AC11" s="22"/>
      <c r="AD11" s="22"/>
      <c r="AE11" s="22"/>
      <c r="AF11" s="22"/>
      <c r="AG11" s="22">
        <f>Φύλλο1!BI15</f>
        <v>9738.591</v>
      </c>
    </row>
    <row r="12" spans="2:27" ht="12.75">
      <c r="B12" s="19" t="s">
        <v>39</v>
      </c>
      <c r="C12" s="18">
        <f>Φύλλο1!R12</f>
        <v>15.98</v>
      </c>
      <c r="D12" s="18">
        <f>Φύλλο1!S12</f>
        <v>16.58</v>
      </c>
      <c r="E12" s="18">
        <f>Φύλλο1!T12</f>
        <v>17.88</v>
      </c>
      <c r="F12" s="18">
        <f>Φύλλο1!U12</f>
        <v>15.89</v>
      </c>
      <c r="G12" s="18">
        <f>Φύλλο1!V12</f>
        <v>18.88</v>
      </c>
      <c r="H12" s="18">
        <f>Φύλλο1!W12</f>
        <v>17.39</v>
      </c>
      <c r="I12" s="18">
        <f>Φύλλο1!X12</f>
        <v>19.45</v>
      </c>
      <c r="U12">
        <v>2009</v>
      </c>
      <c r="V12" s="22">
        <f aca="true" t="shared" si="3" ref="V12:AA12">AH10</f>
        <v>2023.386</v>
      </c>
      <c r="W12" s="22">
        <f t="shared" si="3"/>
        <v>7944.4524</v>
      </c>
      <c r="X12" s="22">
        <f t="shared" si="3"/>
        <v>9165.5836</v>
      </c>
      <c r="Y12" s="22">
        <f t="shared" si="3"/>
        <v>5172.0586</v>
      </c>
      <c r="Z12" s="22">
        <f t="shared" si="3"/>
        <v>8817.7032</v>
      </c>
      <c r="AA12" s="22">
        <f t="shared" si="3"/>
        <v>2360.617</v>
      </c>
    </row>
    <row r="13" spans="2:32" ht="12.75">
      <c r="B13" t="s">
        <v>42</v>
      </c>
      <c r="C13" s="18">
        <f>Φύλλο1!Y12</f>
        <v>13.47</v>
      </c>
      <c r="D13" s="18">
        <f>Φύλλο1!Z12</f>
        <v>11.53</v>
      </c>
      <c r="E13" s="18">
        <f>Φύλλο1!AA12</f>
        <v>12.92</v>
      </c>
      <c r="F13" s="18">
        <f>Φύλλο1!AB12</f>
        <v>11.77</v>
      </c>
      <c r="G13" s="18">
        <f>Φύλλο1!AC12</f>
        <v>14.33</v>
      </c>
      <c r="H13" s="18">
        <f>Φύλλο1!AD12</f>
        <v>10.95</v>
      </c>
      <c r="I13" s="18">
        <f>Φύλλο1!AE12</f>
        <v>12.46</v>
      </c>
      <c r="V13" s="20" t="s">
        <v>37</v>
      </c>
      <c r="W13" s="3" t="s">
        <v>38</v>
      </c>
      <c r="X13" s="21" t="s">
        <v>39</v>
      </c>
      <c r="Y13" s="3" t="s">
        <v>42</v>
      </c>
      <c r="Z13" s="20" t="s">
        <v>40</v>
      </c>
      <c r="AA13" s="22" t="s">
        <v>62</v>
      </c>
      <c r="AB13" s="22"/>
      <c r="AC13" s="22"/>
      <c r="AD13" s="22"/>
      <c r="AE13" s="22"/>
      <c r="AF13" s="22"/>
    </row>
    <row r="14" spans="2:39" ht="12.75">
      <c r="B14" t="s">
        <v>40</v>
      </c>
      <c r="C14" s="18">
        <f>Φύλλο1!AF12</f>
        <v>37.38</v>
      </c>
      <c r="D14" s="18">
        <f>Φύλλο1!AG12</f>
        <v>31.98</v>
      </c>
      <c r="E14" s="18">
        <f>Φύλλο1!AH12</f>
        <v>29.45</v>
      </c>
      <c r="F14" s="18">
        <f>Φύλλο1!AI12</f>
        <v>28.74</v>
      </c>
      <c r="G14" s="18">
        <f>Φύλλο1!AJ12</f>
        <v>28.85</v>
      </c>
      <c r="H14" s="18">
        <f>Φύλλο1!AK12</f>
        <v>22.91</v>
      </c>
      <c r="I14" s="18">
        <f>Φύλλο1!AL12</f>
        <v>22.48</v>
      </c>
      <c r="T14" t="str">
        <f>Φύλλο1!AW15</f>
        <v>ΙΣΤΟΡΙΑ</v>
      </c>
      <c r="U14">
        <v>2007</v>
      </c>
      <c r="V14" s="22">
        <f>Φύλλο1!AX15</f>
        <v>4156.6824</v>
      </c>
      <c r="W14" s="22">
        <f>Φύλλο1!AY15</f>
        <v>6286.383000000001</v>
      </c>
      <c r="X14" s="22">
        <f>Φύλλο1!AZ15</f>
        <v>5306.028</v>
      </c>
      <c r="Y14" s="22">
        <f>Φύλλο1!BA15</f>
        <v>3472.716</v>
      </c>
      <c r="Z14" s="22">
        <f>Φύλλο1!BB15</f>
        <v>9127.7784</v>
      </c>
      <c r="AA14" s="22">
        <f>Φύλλο1!BC15</f>
        <v>7121.7119999999995</v>
      </c>
      <c r="AB14" s="22">
        <f>Φύλλο1!BD15</f>
        <v>5891.427</v>
      </c>
      <c r="AC14" s="22">
        <f>Φύλλο1!BE15</f>
        <v>5467.215</v>
      </c>
      <c r="AD14" s="22">
        <f>Φύλλο1!BF15</f>
        <v>4622.448</v>
      </c>
      <c r="AE14" s="22">
        <f>Φύλλο1!BG15</f>
        <v>2965.8269999999993</v>
      </c>
      <c r="AF14" s="22">
        <f>Φύλλο1!BH15</f>
        <v>7869.8640000000005</v>
      </c>
      <c r="AG14" s="22">
        <f>Φύλλο1!BI15</f>
        <v>9738.591</v>
      </c>
      <c r="AH14" s="22">
        <f>Φύλλο1!BJ15</f>
        <v>5399.9301000000005</v>
      </c>
      <c r="AI14" s="22">
        <f>Φύλλο1!BK15</f>
        <v>6068.2908</v>
      </c>
      <c r="AJ14" s="22">
        <f>Φύλλο1!BL15</f>
        <v>4685.5975</v>
      </c>
      <c r="AK14" s="22">
        <f>Φύλλο1!BM15</f>
        <v>2966.9557</v>
      </c>
      <c r="AL14" s="22">
        <f>Φύλλο1!BN15</f>
        <v>7493.419700000001</v>
      </c>
      <c r="AM14" s="22">
        <f>Φύλλο1!BO15</f>
        <v>8738.1973</v>
      </c>
    </row>
    <row r="15" spans="2:27" ht="12.75">
      <c r="B15" t="s">
        <v>41</v>
      </c>
      <c r="C15" s="18">
        <f>Φύλλο1!AM12</f>
        <v>19.56</v>
      </c>
      <c r="D15" s="18">
        <f>Φύλλο1!AN12</f>
        <v>25.95</v>
      </c>
      <c r="E15" s="18">
        <f>Φύλλο1!AO12</f>
        <v>23.03</v>
      </c>
      <c r="F15" s="18">
        <f>Φύλλο1!AP12</f>
        <v>27.27</v>
      </c>
      <c r="G15" s="18">
        <f>Φύλλο1!AQ12</f>
        <v>20.81</v>
      </c>
      <c r="H15" s="18">
        <f>Φύλλο1!AR12</f>
        <v>20.69</v>
      </c>
      <c r="I15" s="18">
        <f>Φύλλο1!AS12</f>
        <v>17.22</v>
      </c>
      <c r="U15">
        <v>2008</v>
      </c>
      <c r="V15" s="22">
        <f>AB14</f>
        <v>5891.427</v>
      </c>
      <c r="W15" s="22">
        <f>AC14</f>
        <v>5467.215</v>
      </c>
      <c r="X15" s="22">
        <f>AD14</f>
        <v>4622.448</v>
      </c>
      <c r="Y15" s="22">
        <f>AE14</f>
        <v>2965.8269999999993</v>
      </c>
      <c r="Z15" s="22">
        <f>AF14</f>
        <v>7869.8640000000005</v>
      </c>
      <c r="AA15" s="22">
        <f>AG11</f>
        <v>9738.591</v>
      </c>
    </row>
    <row r="16" spans="21:27" ht="12.75">
      <c r="U16">
        <v>2009</v>
      </c>
      <c r="V16" s="22">
        <f aca="true" t="shared" si="4" ref="V16:AA16">AH14</f>
        <v>5399.9301000000005</v>
      </c>
      <c r="W16" s="22">
        <f t="shared" si="4"/>
        <v>6068.2908</v>
      </c>
      <c r="X16" s="22">
        <f t="shared" si="4"/>
        <v>4685.5975</v>
      </c>
      <c r="Y16" s="22">
        <f t="shared" si="4"/>
        <v>2966.9557</v>
      </c>
      <c r="Z16" s="22">
        <f t="shared" si="4"/>
        <v>7493.419700000001</v>
      </c>
      <c r="AA16" s="22">
        <f t="shared" si="4"/>
        <v>8738.1973</v>
      </c>
    </row>
    <row r="17" spans="22:27" ht="12.75">
      <c r="V17" s="22">
        <f aca="true" t="shared" si="5" ref="V17:AA17">V11-V10</f>
        <v>554.2664999999997</v>
      </c>
      <c r="W17" s="22">
        <f t="shared" si="5"/>
        <v>348.3080000000009</v>
      </c>
      <c r="X17" s="22">
        <f t="shared" si="5"/>
        <v>-1732.8932999999997</v>
      </c>
      <c r="Y17" s="22">
        <f t="shared" si="5"/>
        <v>-969.9722999999994</v>
      </c>
      <c r="Z17" s="22">
        <f t="shared" si="5"/>
        <v>554.9571000000014</v>
      </c>
      <c r="AA17" s="22">
        <f t="shared" si="5"/>
        <v>2330.2367999999997</v>
      </c>
    </row>
    <row r="20" ht="12.75">
      <c r="G20">
        <f>9.58/3.6</f>
        <v>2.661111111111111</v>
      </c>
    </row>
    <row r="28" spans="3:9" ht="12.75">
      <c r="C28" s="13">
        <v>2003</v>
      </c>
      <c r="D28" s="12">
        <v>2004</v>
      </c>
      <c r="E28" s="13">
        <v>2005</v>
      </c>
      <c r="F28" s="12">
        <v>2006</v>
      </c>
      <c r="G28" s="11">
        <v>2007</v>
      </c>
      <c r="H28" s="3">
        <v>2008</v>
      </c>
      <c r="I28" s="11">
        <v>2009</v>
      </c>
    </row>
    <row r="29" spans="1:9" ht="24">
      <c r="A29" s="5" t="s">
        <v>12</v>
      </c>
      <c r="B29" s="10" t="s">
        <v>37</v>
      </c>
      <c r="C29" s="18">
        <f>Φύλλο1!D13</f>
        <v>15.12</v>
      </c>
      <c r="D29" s="18">
        <f>Φύλλο1!E13</f>
        <v>6.68</v>
      </c>
      <c r="E29" s="18">
        <f>Φύλλο1!F13</f>
        <v>7.08</v>
      </c>
      <c r="F29" s="18">
        <f>Φύλλο1!G13</f>
        <v>13.95</v>
      </c>
      <c r="G29" s="18">
        <f>Φύλλο1!H13</f>
        <v>19.4</v>
      </c>
      <c r="H29" s="18">
        <f>Φύλλο1!I13</f>
        <v>16.71</v>
      </c>
      <c r="I29" s="18">
        <f>Φύλλο1!J13</f>
        <v>18.03</v>
      </c>
    </row>
    <row r="30" spans="2:9" ht="12.75">
      <c r="B30" t="s">
        <v>38</v>
      </c>
      <c r="C30" s="18">
        <f>Φύλλο1!K13</f>
        <v>18.11</v>
      </c>
      <c r="D30" s="18">
        <f>Φύλλο1!L13</f>
        <v>14.09</v>
      </c>
      <c r="E30" s="18">
        <f>Φύλλο1!M13</f>
        <v>16.18</v>
      </c>
      <c r="F30" s="18">
        <f>Φύλλο1!N13</f>
        <v>18.63</v>
      </c>
      <c r="G30" s="18">
        <f>Φύλλο1!O13</f>
        <v>20.35</v>
      </c>
      <c r="H30" s="18">
        <f>Φύλλο1!P13</f>
        <v>18.88</v>
      </c>
      <c r="I30" s="18">
        <f>Φύλλο1!Q12</f>
        <v>19.98</v>
      </c>
    </row>
    <row r="31" spans="2:9" ht="12.75">
      <c r="B31" s="19" t="s">
        <v>39</v>
      </c>
      <c r="C31" s="18">
        <f>Φύλλο1!R13</f>
        <v>15.57</v>
      </c>
      <c r="D31" s="18">
        <f>Φύλλο1!S13</f>
        <v>16.38</v>
      </c>
      <c r="E31" s="18">
        <f>Φύλλο1!T13</f>
        <v>17.56</v>
      </c>
      <c r="F31" s="18">
        <f>Φύλλο1!U13</f>
        <v>16.92</v>
      </c>
      <c r="G31" s="18">
        <f>Φύλλο1!V13</f>
        <v>16.39</v>
      </c>
      <c r="H31" s="18">
        <f>Φύλλο1!W13</f>
        <v>14.77</v>
      </c>
      <c r="I31" s="18">
        <f>Φύλλο1!X13</f>
        <v>14.58</v>
      </c>
    </row>
    <row r="32" spans="2:9" ht="12.75">
      <c r="B32" t="s">
        <v>42</v>
      </c>
      <c r="C32" s="18">
        <f>Φύλλο1!Y13</f>
        <v>11.25</v>
      </c>
      <c r="D32" s="18">
        <f>Φύλλο1!Z13</f>
        <v>12.56</v>
      </c>
      <c r="E32" s="18">
        <f>Φύλλο1!AA13</f>
        <v>11.64</v>
      </c>
      <c r="F32" s="18">
        <f>Φύλλο1!AB13</f>
        <v>9.96</v>
      </c>
      <c r="G32" s="18">
        <f>Φύλλο1!AC13</f>
        <v>10.03</v>
      </c>
      <c r="H32" s="18">
        <f>Φύλλο1!AD13</f>
        <v>8.57</v>
      </c>
      <c r="I32" s="18">
        <f>Φύλλο1!AE13</f>
        <v>8.41</v>
      </c>
    </row>
    <row r="33" spans="2:9" ht="12.75">
      <c r="B33" t="s">
        <v>40</v>
      </c>
      <c r="C33" s="18">
        <f>Φύλλο1!AF13</f>
        <v>25.36</v>
      </c>
      <c r="D33" s="18">
        <f>Φύλλο1!AG13</f>
        <v>24.79</v>
      </c>
      <c r="E33" s="18">
        <f>Φύλλο1!AH13</f>
        <v>21.8</v>
      </c>
      <c r="F33" s="18">
        <f>Φύλλο1!AI13</f>
        <v>18.06</v>
      </c>
      <c r="G33" s="18">
        <f>Φύλλο1!AJ13</f>
        <v>15.93</v>
      </c>
      <c r="H33" s="18">
        <f>Φύλλο1!AK13</f>
        <v>15.28</v>
      </c>
      <c r="I33" s="18">
        <f>Φύλλο1!AL13</f>
        <v>17.54</v>
      </c>
    </row>
    <row r="34" spans="2:9" ht="12.75">
      <c r="B34" t="s">
        <v>41</v>
      </c>
      <c r="C34" s="18">
        <f>Φύλλο1!AM13</f>
        <v>14.56</v>
      </c>
      <c r="D34" s="18">
        <f>Φύλλο1!AN13</f>
        <v>25.46</v>
      </c>
      <c r="E34" s="18">
        <f>Φύλλο1!AO13</f>
        <v>25.7</v>
      </c>
      <c r="F34" s="18">
        <f>Φύλλο1!AP13</f>
        <v>22.45</v>
      </c>
      <c r="G34" s="18">
        <f>Φύλλο1!AQ13</f>
        <v>17.87</v>
      </c>
      <c r="H34" s="18">
        <f>Φύλλο1!AR13</f>
        <v>25.77</v>
      </c>
      <c r="I34" s="18">
        <f>Φύλλο1!AS13</f>
        <v>21.29</v>
      </c>
    </row>
    <row r="49" spans="3:9" ht="12.75">
      <c r="C49" s="13">
        <v>2003</v>
      </c>
      <c r="D49" s="12">
        <v>2004</v>
      </c>
      <c r="E49" s="13">
        <v>2005</v>
      </c>
      <c r="F49" s="12">
        <v>2006</v>
      </c>
      <c r="G49" s="11">
        <v>2007</v>
      </c>
      <c r="H49" s="3">
        <v>2008</v>
      </c>
      <c r="I49" s="11">
        <v>2009</v>
      </c>
    </row>
    <row r="50" spans="1:9" ht="72">
      <c r="A50" s="5" t="s">
        <v>24</v>
      </c>
      <c r="B50" s="10" t="s">
        <v>37</v>
      </c>
      <c r="C50" s="18">
        <f>Φύλλο1!D14</f>
        <v>1.89</v>
      </c>
      <c r="D50" s="18">
        <f>Φύλλο1!E14</f>
        <v>3.17</v>
      </c>
      <c r="E50" s="18">
        <f>Φύλλο1!F14</f>
        <v>4.21</v>
      </c>
      <c r="F50" s="18">
        <f>Φύλλο1!G14</f>
        <v>1.83</v>
      </c>
      <c r="G50" s="18">
        <f>Φύλλο1!H14</f>
        <v>3.41</v>
      </c>
      <c r="H50" s="18">
        <f>Φύλλο1!I14</f>
        <v>4.8</v>
      </c>
      <c r="I50" s="18">
        <f>Φύλλο1!J14</f>
        <v>5.7</v>
      </c>
    </row>
    <row r="51" spans="2:9" ht="12.75">
      <c r="B51" t="s">
        <v>38</v>
      </c>
      <c r="C51" s="18">
        <f>Φύλλο1!K14</f>
        <v>10.4</v>
      </c>
      <c r="D51" s="18">
        <f>Φύλλο1!L14</f>
        <v>14.62</v>
      </c>
      <c r="E51" s="18">
        <f>Φύλλο1!M14</f>
        <v>17.77</v>
      </c>
      <c r="F51" s="18">
        <f>Φύλλο1!N14</f>
        <v>10.35</v>
      </c>
      <c r="G51" s="18">
        <f>Φύλλο1!O14</f>
        <v>17.92</v>
      </c>
      <c r="H51" s="18">
        <f>Φύλλο1!P14</f>
        <v>18.87</v>
      </c>
      <c r="I51" s="18">
        <f>Φύλλο1!Q13</f>
        <v>20.12</v>
      </c>
    </row>
    <row r="52" spans="2:9" ht="12.75">
      <c r="B52" s="19" t="s">
        <v>39</v>
      </c>
      <c r="C52" s="18">
        <f>Φύλλο1!R14</f>
        <v>21.27</v>
      </c>
      <c r="D52" s="18">
        <f>Φύλλο1!S14</f>
        <v>26.67</v>
      </c>
      <c r="E52" s="18">
        <f>Φύλλο1!T14</f>
        <v>23.6</v>
      </c>
      <c r="F52" s="18">
        <f>Φύλλο1!U14</f>
        <v>19.52</v>
      </c>
      <c r="G52" s="18">
        <f>Φύλλο1!V14</f>
        <v>29.51</v>
      </c>
      <c r="H52" s="18">
        <f>Φύλλο1!W14</f>
        <v>23.73</v>
      </c>
      <c r="I52" s="18">
        <f>Φύλλο1!X14</f>
        <v>25.82</v>
      </c>
    </row>
    <row r="53" spans="2:9" ht="12.75">
      <c r="B53" t="s">
        <v>42</v>
      </c>
      <c r="C53" s="18">
        <f>Φύλλο1!Y14</f>
        <v>19.82</v>
      </c>
      <c r="D53" s="18">
        <f>Φύλλο1!Z14</f>
        <v>19.5</v>
      </c>
      <c r="E53" s="18">
        <f>Φύλλο1!AA14</f>
        <v>14.78</v>
      </c>
      <c r="F53" s="18">
        <f>Φύλλο1!AB14</f>
        <v>15.99</v>
      </c>
      <c r="G53" s="18">
        <f>Φύλλο1!AC14</f>
        <v>18.33</v>
      </c>
      <c r="H53" s="18">
        <f>Φύλλο1!AD14</f>
        <v>15.03</v>
      </c>
      <c r="I53" s="18">
        <f>Φύλλο1!AE14</f>
        <v>14.57</v>
      </c>
    </row>
    <row r="54" spans="2:9" ht="12.75">
      <c r="B54" t="s">
        <v>40</v>
      </c>
      <c r="C54" s="18">
        <f>Φύλλο1!AF14</f>
        <v>39.63</v>
      </c>
      <c r="D54" s="18">
        <f>Φύλλο1!AG14</f>
        <v>31.54</v>
      </c>
      <c r="E54" s="18">
        <f>Φύλλο1!AH14</f>
        <v>29.29</v>
      </c>
      <c r="F54" s="18">
        <f>Φύλλο1!AI14</f>
        <v>36.94</v>
      </c>
      <c r="G54" s="18">
        <f>Φύλλο1!AJ14</f>
        <v>25.59</v>
      </c>
      <c r="H54" s="18">
        <f>Φύλλο1!AK14</f>
        <v>26.19</v>
      </c>
      <c r="I54" s="18">
        <f>Φύλλο1!AL14</f>
        <v>24.84</v>
      </c>
    </row>
    <row r="55" spans="2:9" ht="12.75">
      <c r="B55" t="s">
        <v>41</v>
      </c>
      <c r="C55" s="18">
        <f>Φύλλο1!AM14</f>
        <v>6.95</v>
      </c>
      <c r="D55" s="18">
        <f>Φύλλο1!AN14</f>
        <v>4.46</v>
      </c>
      <c r="E55" s="18">
        <f>Φύλλο1!AO14</f>
        <v>10.32</v>
      </c>
      <c r="F55" s="18">
        <f>Φύλλο1!AP14</f>
        <v>15.34</v>
      </c>
      <c r="G55" s="18">
        <f>Φύλλο1!AQ14</f>
        <v>5.2</v>
      </c>
      <c r="H55" s="18">
        <f>Φύλλο1!AR14</f>
        <v>11.37</v>
      </c>
      <c r="I55" s="18">
        <f>Φύλλο1!AS14</f>
        <v>6.65</v>
      </c>
    </row>
    <row r="66" spans="3:9" ht="12.75">
      <c r="C66" s="13">
        <v>2003</v>
      </c>
      <c r="D66" s="12">
        <v>2004</v>
      </c>
      <c r="E66" s="13">
        <v>2005</v>
      </c>
      <c r="F66" s="12">
        <v>2006</v>
      </c>
      <c r="G66" s="11">
        <v>2007</v>
      </c>
      <c r="H66" s="3">
        <v>2008</v>
      </c>
      <c r="I66" s="11">
        <v>2009</v>
      </c>
    </row>
    <row r="67" spans="1:9" ht="24">
      <c r="A67" s="5" t="s">
        <v>7</v>
      </c>
      <c r="B67" s="10" t="s">
        <v>37</v>
      </c>
      <c r="C67" s="18">
        <f>Φύλλο1!D15</f>
        <v>7.62</v>
      </c>
      <c r="D67" s="18">
        <f>Φύλλο1!E15</f>
        <v>5.43</v>
      </c>
      <c r="E67" s="18">
        <f>Φύλλο1!F15</f>
        <v>7.43</v>
      </c>
      <c r="F67" s="18">
        <f>Φύλλο1!G15</f>
        <v>7.43</v>
      </c>
      <c r="G67" s="18">
        <f>Φύλλο1!H15</f>
        <v>11.79</v>
      </c>
      <c r="H67" s="18">
        <f>Φύλλο1!I15</f>
        <v>16.11</v>
      </c>
      <c r="I67" s="18">
        <f>Φύλλο1!J15</f>
        <v>15.27</v>
      </c>
    </row>
    <row r="68" spans="2:9" ht="12.75">
      <c r="B68" t="s">
        <v>38</v>
      </c>
      <c r="C68" s="18">
        <f>Φύλλο1!K15</f>
        <v>13.51</v>
      </c>
      <c r="D68" s="18">
        <f>Φύλλο1!L15</f>
        <v>12.1</v>
      </c>
      <c r="E68" s="18">
        <f>Φύλλο1!M15</f>
        <v>13.4</v>
      </c>
      <c r="F68" s="18">
        <f>Φύλλο1!N15</f>
        <v>11.78</v>
      </c>
      <c r="G68" s="18">
        <f>Φύλλο1!O15</f>
        <v>17.19</v>
      </c>
      <c r="H68" s="18">
        <f>Φύλλο1!P15</f>
        <v>14.95</v>
      </c>
      <c r="I68" s="18">
        <f>Φύλλο1!Q14</f>
        <v>22.38</v>
      </c>
    </row>
    <row r="69" spans="2:9" ht="12.75">
      <c r="B69" s="19" t="s">
        <v>39</v>
      </c>
      <c r="C69" s="18">
        <f>Φύλλο1!R15</f>
        <v>14.56</v>
      </c>
      <c r="D69" s="18">
        <f>Φύλλο1!S15</f>
        <v>14.29</v>
      </c>
      <c r="E69" s="18">
        <f>Φύλλο1!T15</f>
        <v>13.91</v>
      </c>
      <c r="F69" s="18">
        <f>Φύλλο1!U15</f>
        <v>12.07</v>
      </c>
      <c r="G69" s="18">
        <f>Φύλλο1!V15</f>
        <v>15.05</v>
      </c>
      <c r="H69" s="18">
        <f>Φύλλο1!W15</f>
        <v>12.64</v>
      </c>
      <c r="I69" s="18">
        <f>Φύλλο1!X15</f>
        <v>13.25</v>
      </c>
    </row>
    <row r="70" spans="2:9" ht="12.75">
      <c r="B70" t="s">
        <v>42</v>
      </c>
      <c r="C70" s="18">
        <f>Φύλλο1!Y15</f>
        <v>11.1</v>
      </c>
      <c r="D70" s="18">
        <f>Φύλλο1!Z15</f>
        <v>10.95</v>
      </c>
      <c r="E70" s="18">
        <f>Φύλλο1!AA15</f>
        <v>9.94</v>
      </c>
      <c r="F70" s="18">
        <f>Φύλλο1!AB15</f>
        <v>8.42</v>
      </c>
      <c r="G70" s="18">
        <f>Φύλλο1!AC15</f>
        <v>9.85</v>
      </c>
      <c r="H70" s="18">
        <f>Φύλλο1!AD15</f>
        <v>8.11</v>
      </c>
      <c r="I70" s="18">
        <f>Φύλλο1!AE15</f>
        <v>8.39</v>
      </c>
    </row>
    <row r="71" spans="2:9" ht="12.75">
      <c r="B71" t="s">
        <v>40</v>
      </c>
      <c r="C71" s="18">
        <f>Φύλλο1!AF15</f>
        <v>32.62</v>
      </c>
      <c r="D71" s="18">
        <f>Φύλλο1!AG15</f>
        <v>34.71</v>
      </c>
      <c r="E71" s="18">
        <f>Φύλλο1!AH15</f>
        <v>28.07</v>
      </c>
      <c r="F71" s="18">
        <f>Φύλλο1!AI15</f>
        <v>29.92</v>
      </c>
      <c r="G71" s="18">
        <f>Φύλλο1!AJ15</f>
        <v>25.89</v>
      </c>
      <c r="H71" s="18">
        <f>Φύλλο1!AK15</f>
        <v>21.52</v>
      </c>
      <c r="I71" s="18">
        <f>Φύλλο1!AL15</f>
        <v>21.19</v>
      </c>
    </row>
    <row r="72" spans="2:9" ht="12.75">
      <c r="B72" t="s">
        <v>41</v>
      </c>
      <c r="C72" s="18">
        <f>Φύλλο1!AM15</f>
        <v>20.58</v>
      </c>
      <c r="D72" s="18">
        <f>Φύλλο1!AN15</f>
        <v>22.49</v>
      </c>
      <c r="E72" s="18">
        <f>Φύλλο1!AO15</f>
        <v>27.23</v>
      </c>
      <c r="F72" s="18">
        <f>Φύλλο1!AP15</f>
        <v>30.34</v>
      </c>
      <c r="G72" s="18">
        <f>Φύλλο1!AQ15</f>
        <v>20.2</v>
      </c>
      <c r="H72" s="18">
        <f>Φύλλο1!AR15</f>
        <v>26.63</v>
      </c>
      <c r="I72" s="18">
        <f>Φύλλο1!AS15</f>
        <v>24.71</v>
      </c>
    </row>
  </sheetData>
  <printOptions/>
  <pageMargins left="0.33" right="0.5" top="0.28" bottom="0.25" header="0.32" footer="0.31"/>
  <pageSetup horizontalDpi="600" verticalDpi="600" orientation="landscape" paperSize="9" r:id="rId2"/>
  <rowBreaks count="1" manualBreakCount="1">
    <brk id="61" max="255" man="1"/>
  </rowBreaks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78"/>
  <sheetViews>
    <sheetView workbookViewId="0" topLeftCell="A41">
      <selection activeCell="E127" sqref="E127"/>
    </sheetView>
  </sheetViews>
  <sheetFormatPr defaultColWidth="9.00390625" defaultRowHeight="12.75"/>
  <cols>
    <col min="1" max="8" width="6.75390625" style="0" customWidth="1"/>
  </cols>
  <sheetData>
    <row r="1" spans="1:9" ht="24">
      <c r="A1" s="5" t="s">
        <v>9</v>
      </c>
      <c r="B1" s="17"/>
      <c r="C1" s="13">
        <v>2003</v>
      </c>
      <c r="D1" s="12">
        <v>2004</v>
      </c>
      <c r="E1" s="13">
        <v>2005</v>
      </c>
      <c r="F1" s="12">
        <v>2006</v>
      </c>
      <c r="G1" s="11">
        <v>2007</v>
      </c>
      <c r="H1" s="3">
        <v>2008</v>
      </c>
      <c r="I1" s="11">
        <v>2009</v>
      </c>
    </row>
    <row r="2" spans="2:9" ht="12.75">
      <c r="B2" s="10" t="s">
        <v>37</v>
      </c>
      <c r="C2" s="9">
        <f>Φύλλο1!D16</f>
        <v>17.75</v>
      </c>
      <c r="D2" s="9">
        <f>Φύλλο1!E16</f>
        <v>23.35</v>
      </c>
      <c r="E2" s="9">
        <f>Φύλλο1!F16</f>
        <v>37.91</v>
      </c>
      <c r="F2" s="9">
        <f>Φύλλο1!G16</f>
        <v>37.54</v>
      </c>
      <c r="G2" s="9">
        <f>Φύλλο1!H16</f>
        <v>40.31</v>
      </c>
      <c r="H2" s="9">
        <f>Φύλλο1!I16</f>
        <v>32.16</v>
      </c>
      <c r="I2" s="9">
        <f>Φύλλο1!J16</f>
        <v>32.52</v>
      </c>
    </row>
    <row r="3" spans="2:9" ht="12.75">
      <c r="B3" t="s">
        <v>38</v>
      </c>
      <c r="C3" s="18">
        <f>Φύλλο1!K16</f>
        <v>24.78</v>
      </c>
      <c r="D3" s="18">
        <f>Φύλλο1!L16</f>
        <v>33.2</v>
      </c>
      <c r="E3" s="18">
        <f>Φύλλο1!M16</f>
        <v>28.03</v>
      </c>
      <c r="F3" s="18">
        <f>Φύλλο1!N16</f>
        <v>30.48</v>
      </c>
      <c r="G3" s="18">
        <f>Φύλλο1!O16</f>
        <v>30.38</v>
      </c>
      <c r="H3" s="18">
        <f>Φύλλο1!P16</f>
        <v>27.46</v>
      </c>
      <c r="I3" s="18">
        <f>Φύλλο1!Q15</f>
        <v>17.16</v>
      </c>
    </row>
    <row r="4" spans="2:9" ht="12.75">
      <c r="B4" s="19" t="s">
        <v>39</v>
      </c>
      <c r="C4" s="18">
        <f>Φύλλο1!R16</f>
        <v>16.99</v>
      </c>
      <c r="D4" s="18">
        <f>Φύλλο1!S16</f>
        <v>16.81</v>
      </c>
      <c r="E4" s="18">
        <f>Φύλλο1!T16</f>
        <v>13.13</v>
      </c>
      <c r="F4" s="18">
        <f>Φύλλο1!U16</f>
        <v>12.85</v>
      </c>
      <c r="G4" s="18">
        <f>Φύλλο1!V16</f>
        <v>12.3</v>
      </c>
      <c r="H4" s="18">
        <f>Φύλλο1!W16</f>
        <v>16.65</v>
      </c>
      <c r="I4" s="18">
        <f>Φύλλο1!X16</f>
        <v>15.92</v>
      </c>
    </row>
    <row r="5" spans="2:9" ht="12.75">
      <c r="B5" t="s">
        <v>42</v>
      </c>
      <c r="C5" s="18">
        <f>Φύλλο1!Y16</f>
        <v>9.74</v>
      </c>
      <c r="D5" s="18">
        <f>Φύλλο1!Z16</f>
        <v>7.45</v>
      </c>
      <c r="E5" s="18">
        <f>Φύλλο1!AA16</f>
        <v>5.68</v>
      </c>
      <c r="F5" s="18">
        <f>Φύλλο1!AB16</f>
        <v>5.88</v>
      </c>
      <c r="G5" s="18">
        <f>Φύλλο1!AC16</f>
        <v>4.68</v>
      </c>
      <c r="H5" s="18">
        <f>Φύλλο1!AD16</f>
        <v>7.21</v>
      </c>
      <c r="I5" s="18">
        <f>Φύλλο1!AE16</f>
        <v>6.84</v>
      </c>
    </row>
    <row r="6" spans="2:9" ht="12.75">
      <c r="B6" t="s">
        <v>40</v>
      </c>
      <c r="C6" s="18">
        <f>Φύλλο1!AF16</f>
        <v>21.24</v>
      </c>
      <c r="D6" s="18">
        <f>Φύλλο1!AG16</f>
        <v>13.16</v>
      </c>
      <c r="E6" s="18">
        <f>Φύλλο1!AH16</f>
        <v>10.68</v>
      </c>
      <c r="F6" s="18">
        <f>Φύλλο1!AI16</f>
        <v>8.62</v>
      </c>
      <c r="G6" s="18">
        <f>Φύλλο1!AJ16</f>
        <v>8.48</v>
      </c>
      <c r="H6" s="18">
        <f>Φύλλο1!AK16</f>
        <v>11.92</v>
      </c>
      <c r="I6" s="18">
        <f>Φύλλο1!AL16</f>
        <v>10.64</v>
      </c>
    </row>
    <row r="7" spans="2:9" ht="12.75">
      <c r="B7" t="s">
        <v>41</v>
      </c>
      <c r="C7" s="18">
        <f>Φύλλο1!AM16</f>
        <v>9.48</v>
      </c>
      <c r="D7" s="18">
        <f>Φύλλο1!AN16</f>
        <v>6</v>
      </c>
      <c r="E7" s="18">
        <f>Φύλλο1!AO16</f>
        <v>4.55</v>
      </c>
      <c r="F7" s="18">
        <f>Φύλλο1!AP16</f>
        <v>4.59</v>
      </c>
      <c r="G7" s="18">
        <f>Φύλλο1!AQ16</f>
        <v>3.82</v>
      </c>
      <c r="H7" s="18">
        <f>Φύλλο1!AR16</f>
        <v>4.57</v>
      </c>
      <c r="I7" s="18">
        <f>Φύλλο1!AS16</f>
        <v>4.23</v>
      </c>
    </row>
    <row r="8" ht="12.75">
      <c r="E8" t="s">
        <v>63</v>
      </c>
    </row>
    <row r="9" spans="7:9" ht="12.75">
      <c r="G9" s="11">
        <v>2007</v>
      </c>
      <c r="H9" s="3">
        <v>2008</v>
      </c>
      <c r="I9" s="11">
        <v>2009</v>
      </c>
    </row>
    <row r="10" spans="6:9" ht="12.75">
      <c r="F10" s="10" t="s">
        <v>37</v>
      </c>
      <c r="G10" s="22">
        <f aca="true" t="shared" si="0" ref="G10:G15">11054*G2/100</f>
        <v>4455.8674</v>
      </c>
      <c r="H10" s="22">
        <f aca="true" t="shared" si="1" ref="H10:H15">11143*H2/100</f>
        <v>3583.5887999999995</v>
      </c>
      <c r="I10" s="22">
        <f aca="true" t="shared" si="2" ref="I10:I15">10169*I2/100</f>
        <v>3306.9588</v>
      </c>
    </row>
    <row r="11" spans="6:9" ht="12.75">
      <c r="F11" t="s">
        <v>38</v>
      </c>
      <c r="G11" s="22">
        <f t="shared" si="0"/>
        <v>3358.2051999999994</v>
      </c>
      <c r="H11" s="22">
        <f t="shared" si="1"/>
        <v>3059.8678000000004</v>
      </c>
      <c r="I11" s="22">
        <f t="shared" si="2"/>
        <v>1745.0004000000001</v>
      </c>
    </row>
    <row r="12" spans="6:9" ht="12.75">
      <c r="F12" s="19" t="s">
        <v>39</v>
      </c>
      <c r="G12" s="22">
        <f t="shared" si="0"/>
        <v>1359.642</v>
      </c>
      <c r="H12" s="22">
        <f t="shared" si="1"/>
        <v>1855.3094999999998</v>
      </c>
      <c r="I12" s="22">
        <f t="shared" si="2"/>
        <v>1618.9048</v>
      </c>
    </row>
    <row r="13" spans="6:9" ht="12.75">
      <c r="F13" t="s">
        <v>42</v>
      </c>
      <c r="G13" s="22">
        <f t="shared" si="0"/>
        <v>517.3272</v>
      </c>
      <c r="H13" s="22">
        <f t="shared" si="1"/>
        <v>803.4103</v>
      </c>
      <c r="I13" s="22">
        <f t="shared" si="2"/>
        <v>695.5595999999999</v>
      </c>
    </row>
    <row r="14" spans="6:9" ht="12.75">
      <c r="F14" t="s">
        <v>40</v>
      </c>
      <c r="G14" s="22">
        <f t="shared" si="0"/>
        <v>937.3792</v>
      </c>
      <c r="H14" s="22">
        <f t="shared" si="1"/>
        <v>1328.2456</v>
      </c>
      <c r="I14" s="22">
        <f t="shared" si="2"/>
        <v>1081.9816</v>
      </c>
    </row>
    <row r="15" spans="6:9" ht="12.75">
      <c r="F15" t="s">
        <v>41</v>
      </c>
      <c r="G15" s="22">
        <f t="shared" si="0"/>
        <v>422.26279999999997</v>
      </c>
      <c r="H15" s="22">
        <f t="shared" si="1"/>
        <v>509.23510000000005</v>
      </c>
      <c r="I15" s="22">
        <f t="shared" si="2"/>
        <v>430.1487</v>
      </c>
    </row>
    <row r="21" spans="2:9" ht="12.75">
      <c r="B21" s="17"/>
      <c r="C21" s="13">
        <v>2003</v>
      </c>
      <c r="D21" s="12">
        <v>2004</v>
      </c>
      <c r="E21" s="13">
        <v>2005</v>
      </c>
      <c r="F21" s="12">
        <v>2006</v>
      </c>
      <c r="G21" s="11">
        <v>2007</v>
      </c>
      <c r="H21" s="3">
        <v>2008</v>
      </c>
      <c r="I21" s="11">
        <v>2009</v>
      </c>
    </row>
    <row r="22" spans="1:9" ht="24">
      <c r="A22" s="5" t="s">
        <v>16</v>
      </c>
      <c r="B22" s="10" t="s">
        <v>37</v>
      </c>
      <c r="C22" s="9">
        <f>Φύλλο1!D19</f>
        <v>22.95</v>
      </c>
      <c r="D22" s="9">
        <f>Φύλλο1!E19</f>
        <v>34.97</v>
      </c>
      <c r="E22" s="9">
        <f>Φύλλο1!F19</f>
        <v>43.55</v>
      </c>
      <c r="F22" s="9">
        <f>Φύλλο1!G19</f>
        <v>49.46</v>
      </c>
      <c r="G22" s="9">
        <f>Φύλλο1!H19</f>
        <v>30.96</v>
      </c>
      <c r="H22" s="9">
        <f>Φύλλο1!I19</f>
        <v>50.6</v>
      </c>
      <c r="I22" s="9">
        <f>Φύλλο1!J19</f>
        <v>45.33</v>
      </c>
    </row>
    <row r="23" spans="2:9" ht="12.75">
      <c r="B23" t="s">
        <v>38</v>
      </c>
      <c r="C23" s="18">
        <f>Φύλλο1!K19</f>
        <v>22.59</v>
      </c>
      <c r="D23" s="18">
        <f>Φύλλο1!L19</f>
        <v>22.67</v>
      </c>
      <c r="E23" s="18">
        <f>Φύλλο1!M19</f>
        <v>20.95</v>
      </c>
      <c r="F23" s="18">
        <f>Φύλλο1!N19</f>
        <v>18.51</v>
      </c>
      <c r="G23" s="18">
        <f>Φύλλο1!O19</f>
        <v>22.29</v>
      </c>
      <c r="H23" s="18">
        <f>Φύλλο1!P19</f>
        <v>16.94</v>
      </c>
      <c r="I23" s="18">
        <f>Φύλλο1!Q18</f>
        <v>24.94</v>
      </c>
    </row>
    <row r="24" spans="2:9" ht="12.75">
      <c r="B24" s="19" t="s">
        <v>39</v>
      </c>
      <c r="C24" s="18">
        <f>Φύλλο1!R19</f>
        <v>14.62</v>
      </c>
      <c r="D24" s="18">
        <f>Φύλλο1!S19</f>
        <v>11.35</v>
      </c>
      <c r="E24" s="18">
        <f>Φύλλο1!T19</f>
        <v>11.43</v>
      </c>
      <c r="F24" s="18">
        <f>Φύλλο1!U19</f>
        <v>9.85</v>
      </c>
      <c r="G24" s="18">
        <f>Φύλλο1!V19</f>
        <v>14.11</v>
      </c>
      <c r="H24" s="18">
        <f>Φύλλο1!W19</f>
        <v>10.26</v>
      </c>
      <c r="I24" s="18">
        <f>Φύλλο1!X19</f>
        <v>11.11</v>
      </c>
    </row>
    <row r="25" spans="2:9" ht="12.75">
      <c r="B25" t="s">
        <v>42</v>
      </c>
      <c r="C25" s="18">
        <f>Φύλλο1!Y19</f>
        <v>8.53</v>
      </c>
      <c r="D25" s="18">
        <f>Φύλλο1!Z19</f>
        <v>5.96</v>
      </c>
      <c r="E25" s="18">
        <f>Φύλλο1!AA19</f>
        <v>5.45</v>
      </c>
      <c r="F25" s="18">
        <f>Φύλλο1!AB19</f>
        <v>4.77</v>
      </c>
      <c r="G25" s="18">
        <f>Φύλλο1!AC19</f>
        <v>7.05</v>
      </c>
      <c r="H25" s="18">
        <f>Φύλλο1!AD19</f>
        <v>5.3</v>
      </c>
      <c r="I25" s="18">
        <f>Φύλλο1!AE19</f>
        <v>5.21</v>
      </c>
    </row>
    <row r="26" spans="2:9" ht="12.75">
      <c r="B26" t="s">
        <v>40</v>
      </c>
      <c r="C26" s="18">
        <f>Φύλλο1!AF19</f>
        <v>22.93</v>
      </c>
      <c r="D26" s="18">
        <f>Φύλλο1!AG19</f>
        <v>15.8</v>
      </c>
      <c r="E26" s="18">
        <f>Φύλλο1!AH19</f>
        <v>12.41</v>
      </c>
      <c r="F26" s="18">
        <f>Φύλλο1!AI19</f>
        <v>11.23</v>
      </c>
      <c r="G26" s="18">
        <f>Φύλλο1!AJ19</f>
        <v>15.34</v>
      </c>
      <c r="H26" s="18">
        <f>Φύλλο1!AK19</f>
        <v>10.45</v>
      </c>
      <c r="I26" s="18">
        <f>Φύλλο1!AL19</f>
        <v>9.89</v>
      </c>
    </row>
    <row r="27" spans="2:9" ht="12.75">
      <c r="B27" t="s">
        <v>41</v>
      </c>
      <c r="C27" s="18">
        <f>Φύλλο1!AM19</f>
        <v>8.36</v>
      </c>
      <c r="D27" s="18">
        <f>Φύλλο1!AN19</f>
        <v>9.22</v>
      </c>
      <c r="E27" s="18">
        <f>Φύλλο1!AO19</f>
        <v>6.18</v>
      </c>
      <c r="F27" s="18">
        <f>Φύλλο1!AP19</f>
        <v>6.15</v>
      </c>
      <c r="G27" s="18">
        <f>Φύλλο1!AQ19</f>
        <v>10.22</v>
      </c>
      <c r="H27" s="18">
        <f>Φύλλο1!AR19</f>
        <v>6.42</v>
      </c>
      <c r="I27" s="18">
        <f>Φύλλο1!AS19</f>
        <v>6.12</v>
      </c>
    </row>
    <row r="29" spans="7:9" ht="12.75">
      <c r="G29" s="11">
        <v>2007</v>
      </c>
      <c r="H29" s="3">
        <v>2008</v>
      </c>
      <c r="I29" s="11">
        <v>2009</v>
      </c>
    </row>
    <row r="30" spans="2:9" ht="12.75">
      <c r="B30" s="10" t="s">
        <v>37</v>
      </c>
      <c r="F30" s="10" t="s">
        <v>37</v>
      </c>
      <c r="G30" s="22">
        <f aca="true" t="shared" si="3" ref="G30:G35">11054*G22/100</f>
        <v>3422.3184</v>
      </c>
      <c r="H30" s="22">
        <f aca="true" t="shared" si="4" ref="H30:H35">11143*H22/100</f>
        <v>5638.358</v>
      </c>
      <c r="I30" s="22">
        <f aca="true" t="shared" si="5" ref="I30:I35">10181*I22/100</f>
        <v>4615.0473</v>
      </c>
    </row>
    <row r="31" spans="2:9" ht="12.75">
      <c r="B31" t="s">
        <v>38</v>
      </c>
      <c r="F31" t="s">
        <v>38</v>
      </c>
      <c r="G31" s="22">
        <f t="shared" si="3"/>
        <v>2463.9366</v>
      </c>
      <c r="H31" s="22">
        <f t="shared" si="4"/>
        <v>1887.6242000000002</v>
      </c>
      <c r="I31" s="22">
        <f t="shared" si="5"/>
        <v>2539.1414</v>
      </c>
    </row>
    <row r="32" spans="2:9" ht="12.75">
      <c r="B32" s="19" t="s">
        <v>39</v>
      </c>
      <c r="F32" s="19" t="s">
        <v>39</v>
      </c>
      <c r="G32" s="22">
        <f t="shared" si="3"/>
        <v>1559.7194</v>
      </c>
      <c r="H32" s="22">
        <f t="shared" si="4"/>
        <v>1143.2718</v>
      </c>
      <c r="I32" s="22">
        <f t="shared" si="5"/>
        <v>1131.1091</v>
      </c>
    </row>
    <row r="33" spans="2:9" ht="12.75">
      <c r="B33" t="s">
        <v>42</v>
      </c>
      <c r="F33" t="s">
        <v>42</v>
      </c>
      <c r="G33" s="22">
        <f t="shared" si="3"/>
        <v>779.307</v>
      </c>
      <c r="H33" s="22">
        <f t="shared" si="4"/>
        <v>590.5790000000001</v>
      </c>
      <c r="I33" s="22">
        <f t="shared" si="5"/>
        <v>530.4301</v>
      </c>
    </row>
    <row r="34" spans="2:9" ht="12.75">
      <c r="B34" t="s">
        <v>40</v>
      </c>
      <c r="F34" t="s">
        <v>40</v>
      </c>
      <c r="G34" s="22">
        <f t="shared" si="3"/>
        <v>1695.6835999999998</v>
      </c>
      <c r="H34" s="22">
        <f t="shared" si="4"/>
        <v>1164.4434999999999</v>
      </c>
      <c r="I34" s="22">
        <f t="shared" si="5"/>
        <v>1006.9009000000001</v>
      </c>
    </row>
    <row r="35" spans="2:9" ht="12.75">
      <c r="B35" t="s">
        <v>41</v>
      </c>
      <c r="F35" t="s">
        <v>41</v>
      </c>
      <c r="G35" s="22">
        <f t="shared" si="3"/>
        <v>1129.7188</v>
      </c>
      <c r="H35" s="22">
        <f t="shared" si="4"/>
        <v>715.3806</v>
      </c>
      <c r="I35" s="22">
        <f t="shared" si="5"/>
        <v>623.0772000000001</v>
      </c>
    </row>
    <row r="42" spans="2:9" ht="12.75">
      <c r="B42" s="17"/>
      <c r="C42" s="13">
        <v>2003</v>
      </c>
      <c r="D42" s="12">
        <v>2004</v>
      </c>
      <c r="E42" s="13">
        <v>2005</v>
      </c>
      <c r="F42" s="12">
        <v>2006</v>
      </c>
      <c r="G42" s="11">
        <v>2007</v>
      </c>
      <c r="H42" s="3">
        <v>2008</v>
      </c>
      <c r="I42" s="11">
        <v>2009</v>
      </c>
    </row>
    <row r="43" spans="1:9" ht="36">
      <c r="A43" s="5" t="s">
        <v>14</v>
      </c>
      <c r="B43" s="10" t="s">
        <v>37</v>
      </c>
      <c r="C43" s="9">
        <f>Φύλλο1!D17</f>
        <v>9.72</v>
      </c>
      <c r="D43" s="9">
        <f>Φύλλο1!E17</f>
        <v>17.7</v>
      </c>
      <c r="E43" s="9">
        <f>Φύλλο1!F17</f>
        <v>22.68</v>
      </c>
      <c r="F43" s="9">
        <f>Φύλλο1!G17</f>
        <v>10.91</v>
      </c>
      <c r="G43" s="9">
        <f>Φύλλο1!H17</f>
        <v>13.11</v>
      </c>
      <c r="H43" s="9">
        <f>Φύλλο1!I17</f>
        <v>9.37</v>
      </c>
      <c r="I43" s="9">
        <f>Φύλλο1!J17</f>
        <v>26.5</v>
      </c>
    </row>
    <row r="44" spans="2:9" ht="12.75">
      <c r="B44" t="s">
        <v>38</v>
      </c>
      <c r="C44" s="18">
        <f>Φύλλο1!K17</f>
        <v>28.48</v>
      </c>
      <c r="D44" s="18">
        <f>Φύλλο1!L17</f>
        <v>19.63</v>
      </c>
      <c r="E44" s="18">
        <f>Φύλλο1!M17</f>
        <v>18.47</v>
      </c>
      <c r="F44" s="18">
        <f>Φύλλο1!N17</f>
        <v>19.01</v>
      </c>
      <c r="G44" s="18">
        <f>Φύλλο1!O17</f>
        <v>30.69</v>
      </c>
      <c r="H44" s="18">
        <f>Φύλλο1!P17</f>
        <v>16.66</v>
      </c>
      <c r="I44" s="18">
        <f>Φύλλο1!Q16</f>
        <v>29.83</v>
      </c>
    </row>
    <row r="45" spans="2:9" ht="12.75">
      <c r="B45" s="19" t="s">
        <v>39</v>
      </c>
      <c r="C45" s="18">
        <f>Φύλλο1!R17</f>
        <v>19.88</v>
      </c>
      <c r="D45" s="18">
        <f>Φύλλο1!S17</f>
        <v>17.36</v>
      </c>
      <c r="E45" s="18">
        <f>Φύλλο1!T17</f>
        <v>15.54</v>
      </c>
      <c r="F45" s="18">
        <f>Φύλλο1!U17</f>
        <v>21.34</v>
      </c>
      <c r="G45" s="18">
        <f>Φύλλο1!V17</f>
        <v>19.54</v>
      </c>
      <c r="H45" s="18">
        <f>Φύλλο1!W17</f>
        <v>20.71</v>
      </c>
      <c r="I45" s="18">
        <f>Φύλλο1!X17</f>
        <v>14.6</v>
      </c>
    </row>
    <row r="46" spans="2:9" ht="12.75">
      <c r="B46" t="s">
        <v>42</v>
      </c>
      <c r="C46" s="18">
        <f>Φύλλο1!Y17</f>
        <v>9.57</v>
      </c>
      <c r="D46" s="18">
        <f>Φύλλο1!Z17</f>
        <v>10.11</v>
      </c>
      <c r="E46" s="18">
        <f>Φύλλο1!AA17</f>
        <v>9.93</v>
      </c>
      <c r="F46" s="18">
        <f>Φύλλο1!AB17</f>
        <v>12.87</v>
      </c>
      <c r="G46" s="18">
        <f>Φύλλο1!AC17</f>
        <v>8.85</v>
      </c>
      <c r="H46" s="18">
        <f>Φύλλο1!AD17</f>
        <v>12.51</v>
      </c>
      <c r="I46" s="18">
        <f>Φύλλο1!AE17</f>
        <v>7.37</v>
      </c>
    </row>
    <row r="47" spans="2:9" ht="12.75">
      <c r="B47" t="s">
        <v>40</v>
      </c>
      <c r="C47" s="18">
        <f>Φύλλο1!AF17</f>
        <v>19.27</v>
      </c>
      <c r="D47" s="18">
        <f>Φύλλο1!AG17</f>
        <v>19.4</v>
      </c>
      <c r="E47" s="18">
        <f>Φύλλο1!AH17</f>
        <v>20.1</v>
      </c>
      <c r="F47" s="18">
        <f>Φύλλο1!AI17</f>
        <v>21.35</v>
      </c>
      <c r="G47" s="18">
        <f>Φύλλο1!AJ17</f>
        <v>15.61</v>
      </c>
      <c r="H47" s="18">
        <f>Φύλλο1!AK17</f>
        <v>23.66</v>
      </c>
      <c r="I47" s="18">
        <f>Φύλλο1!AL17</f>
        <v>16.44</v>
      </c>
    </row>
    <row r="48" spans="2:9" ht="12.75">
      <c r="B48" t="s">
        <v>41</v>
      </c>
      <c r="C48" s="18">
        <f>Φύλλο1!AM17</f>
        <v>13.04</v>
      </c>
      <c r="D48" s="18">
        <f>Φύλλο1!AN17</f>
        <v>15.76</v>
      </c>
      <c r="E48" s="18">
        <f>Φύλλο1!AO17</f>
        <v>13.24</v>
      </c>
      <c r="F48" s="18">
        <f>Φύλλο1!AP17</f>
        <v>14.49</v>
      </c>
      <c r="G48" s="18">
        <f>Φύλλο1!AQ17</f>
        <v>12.16</v>
      </c>
      <c r="H48" s="18">
        <f>Φύλλο1!AR17</f>
        <v>17.06</v>
      </c>
      <c r="I48" s="18">
        <f>Φύλλο1!AS17</f>
        <v>14.6</v>
      </c>
    </row>
    <row r="50" spans="7:9" ht="12.75">
      <c r="G50" s="11">
        <v>2007</v>
      </c>
      <c r="H50" s="3">
        <v>2008</v>
      </c>
      <c r="I50" s="11">
        <v>2009</v>
      </c>
    </row>
    <row r="51" spans="2:9" ht="12.75">
      <c r="B51" s="10" t="s">
        <v>37</v>
      </c>
      <c r="F51" s="10" t="s">
        <v>37</v>
      </c>
      <c r="G51" s="22">
        <f aca="true" t="shared" si="6" ref="G51:G56">11054*G43/100</f>
        <v>1449.1794</v>
      </c>
      <c r="H51" s="22">
        <f aca="true" t="shared" si="7" ref="H51:H56">11143*H43/100</f>
        <v>1044.0991</v>
      </c>
      <c r="I51" s="22">
        <f aca="true" t="shared" si="8" ref="I51:I56">10200*I43/100</f>
        <v>2703</v>
      </c>
    </row>
    <row r="52" spans="2:9" ht="12.75">
      <c r="B52" t="s">
        <v>38</v>
      </c>
      <c r="F52" t="s">
        <v>38</v>
      </c>
      <c r="G52" s="22">
        <f t="shared" si="6"/>
        <v>3392.4726</v>
      </c>
      <c r="H52" s="22">
        <f t="shared" si="7"/>
        <v>1856.4238</v>
      </c>
      <c r="I52" s="22">
        <f t="shared" si="8"/>
        <v>3042.66</v>
      </c>
    </row>
    <row r="53" spans="2:9" ht="12.75">
      <c r="B53" s="19" t="s">
        <v>39</v>
      </c>
      <c r="F53" s="19" t="s">
        <v>39</v>
      </c>
      <c r="G53" s="22">
        <f t="shared" si="6"/>
        <v>2159.9516</v>
      </c>
      <c r="H53" s="22">
        <f t="shared" si="7"/>
        <v>2307.7153</v>
      </c>
      <c r="I53" s="22">
        <f t="shared" si="8"/>
        <v>1489.2</v>
      </c>
    </row>
    <row r="54" spans="2:9" ht="12.75">
      <c r="B54" t="s">
        <v>42</v>
      </c>
      <c r="F54" t="s">
        <v>42</v>
      </c>
      <c r="G54" s="22">
        <f t="shared" si="6"/>
        <v>978.279</v>
      </c>
      <c r="H54" s="22">
        <f t="shared" si="7"/>
        <v>1393.9893</v>
      </c>
      <c r="I54" s="22">
        <f t="shared" si="8"/>
        <v>751.74</v>
      </c>
    </row>
    <row r="55" spans="2:9" ht="12.75">
      <c r="B55" t="s">
        <v>40</v>
      </c>
      <c r="F55" t="s">
        <v>40</v>
      </c>
      <c r="G55" s="22">
        <f t="shared" si="6"/>
        <v>1725.5294000000001</v>
      </c>
      <c r="H55" s="22">
        <f t="shared" si="7"/>
        <v>2636.4338000000002</v>
      </c>
      <c r="I55" s="22">
        <f t="shared" si="8"/>
        <v>1676.88</v>
      </c>
    </row>
    <row r="56" spans="2:9" ht="12.75">
      <c r="B56" t="s">
        <v>41</v>
      </c>
      <c r="F56" t="s">
        <v>41</v>
      </c>
      <c r="G56" s="22">
        <f t="shared" si="6"/>
        <v>1344.1664</v>
      </c>
      <c r="H56" s="22">
        <f t="shared" si="7"/>
        <v>1900.9958</v>
      </c>
      <c r="I56" s="22">
        <f t="shared" si="8"/>
        <v>1489.2</v>
      </c>
    </row>
    <row r="64" spans="2:9" ht="12.75">
      <c r="B64" s="17"/>
      <c r="C64" s="13">
        <v>2003</v>
      </c>
      <c r="D64" s="12">
        <v>2004</v>
      </c>
      <c r="E64" s="13">
        <v>2005</v>
      </c>
      <c r="F64" s="12">
        <v>2006</v>
      </c>
      <c r="G64" s="11">
        <v>2007</v>
      </c>
      <c r="H64" s="3">
        <v>2008</v>
      </c>
      <c r="I64" s="11">
        <v>2009</v>
      </c>
    </row>
    <row r="65" spans="1:9" ht="24">
      <c r="A65" s="5" t="s">
        <v>8</v>
      </c>
      <c r="B65" s="10" t="s">
        <v>37</v>
      </c>
      <c r="C65" s="9">
        <f>Φύλλο1!D18</f>
        <v>29.31</v>
      </c>
      <c r="D65" s="9">
        <f>Φύλλο1!E18</f>
        <v>15.38</v>
      </c>
      <c r="E65" s="9">
        <f>Φύλλο1!F18</f>
        <v>5.67</v>
      </c>
      <c r="F65" s="9">
        <f>Φύλλο1!G18</f>
        <v>23</v>
      </c>
      <c r="G65" s="9">
        <f>Φύλλο1!H18</f>
        <v>28.48</v>
      </c>
      <c r="H65" s="9">
        <f>Φύλλο1!I18</f>
        <v>42.01</v>
      </c>
      <c r="I65" s="9">
        <f>Φύλλο1!J18</f>
        <v>31.57</v>
      </c>
    </row>
    <row r="66" spans="2:9" ht="12.75">
      <c r="B66" t="s">
        <v>38</v>
      </c>
      <c r="C66" s="18">
        <f>Φύλλο1!K18</f>
        <v>27.14</v>
      </c>
      <c r="D66" s="18">
        <f>Φύλλο1!L18</f>
        <v>22.25</v>
      </c>
      <c r="E66" s="18">
        <f>Φύλλο1!M18</f>
        <v>18.09</v>
      </c>
      <c r="F66" s="18">
        <f>Φύλλο1!N18</f>
        <v>20.44</v>
      </c>
      <c r="G66" s="18">
        <f>Φύλλο1!O18</f>
        <v>23.27</v>
      </c>
      <c r="H66" s="18">
        <f>Φύλλο1!P18</f>
        <v>19.53</v>
      </c>
      <c r="I66" s="18">
        <f>Φύλλο1!Q17</f>
        <v>20.46</v>
      </c>
    </row>
    <row r="67" spans="2:9" ht="12.75">
      <c r="B67" s="19" t="s">
        <v>39</v>
      </c>
      <c r="C67" s="18">
        <f>Φύλλο1!R18</f>
        <v>15.88</v>
      </c>
      <c r="D67" s="18">
        <f>Φύλλο1!S18</f>
        <v>18.14</v>
      </c>
      <c r="E67" s="18">
        <f>Φύλλο1!T18</f>
        <v>24.08</v>
      </c>
      <c r="F67" s="18">
        <f>Φύλλο1!U18</f>
        <v>15.41</v>
      </c>
      <c r="G67" s="18">
        <f>Φύλλο1!V18</f>
        <v>16.38</v>
      </c>
      <c r="H67" s="18">
        <f>Φύλλο1!W18</f>
        <v>11.54</v>
      </c>
      <c r="I67" s="18">
        <f>Φύλλο1!X18</f>
        <v>16.85</v>
      </c>
    </row>
    <row r="68" spans="2:9" ht="12.75">
      <c r="B68" t="s">
        <v>42</v>
      </c>
      <c r="C68" s="18">
        <f>Φύλλο1!Y18</f>
        <v>7.75</v>
      </c>
      <c r="D68" s="18">
        <f>Φύλλο1!Z18</f>
        <v>10.48</v>
      </c>
      <c r="E68" s="18">
        <f>Φύλλο1!AA18</f>
        <v>16.38</v>
      </c>
      <c r="F68" s="18">
        <f>Φύλλο1!AB18</f>
        <v>9.34</v>
      </c>
      <c r="G68" s="18">
        <f>Φύλλο1!AC18</f>
        <v>8.11</v>
      </c>
      <c r="H68" s="18">
        <f>Φύλλο1!AD18</f>
        <v>6.21</v>
      </c>
      <c r="I68" s="18">
        <f>Φύλλο1!AE18</f>
        <v>7.32</v>
      </c>
    </row>
    <row r="69" spans="2:9" ht="12.75">
      <c r="B69" t="s">
        <v>40</v>
      </c>
      <c r="C69" s="18">
        <f>Φύλλο1!AF18</f>
        <v>14.41</v>
      </c>
      <c r="D69" s="18">
        <f>Φύλλο1!AG18</f>
        <v>20.51</v>
      </c>
      <c r="E69" s="18">
        <f>Φύλλο1!AH18</f>
        <v>27.44</v>
      </c>
      <c r="F69" s="18">
        <f>Φύλλο1!AI18</f>
        <v>20.7</v>
      </c>
      <c r="G69" s="18">
        <f>Φύλλο1!AJ18</f>
        <v>15.38</v>
      </c>
      <c r="H69" s="18">
        <f>Φύλλο1!AK18</f>
        <v>12.64</v>
      </c>
      <c r="I69" s="18">
        <f>Φύλλο1!AL18</f>
        <v>12.49</v>
      </c>
    </row>
    <row r="70" spans="2:9" ht="12.75">
      <c r="B70" t="s">
        <v>41</v>
      </c>
      <c r="C70" s="18">
        <f>Φύλλο1!AM18</f>
        <v>5.48</v>
      </c>
      <c r="D70" s="18">
        <f>Φύλλο1!AN18</f>
        <v>13.22</v>
      </c>
      <c r="E70" s="18">
        <f>Φύλλο1!AO18</f>
        <v>8.31</v>
      </c>
      <c r="F70" s="18">
        <f>Φύλλο1!AP18</f>
        <v>11.07</v>
      </c>
      <c r="G70" s="18">
        <f>Φύλλο1!AQ18</f>
        <v>8.35</v>
      </c>
      <c r="H70" s="18">
        <f>Φύλλο1!AR18</f>
        <v>8.04</v>
      </c>
      <c r="I70" s="18">
        <f>Φύλλο1!AS18</f>
        <v>6.8</v>
      </c>
    </row>
    <row r="72" spans="7:9" ht="12.75">
      <c r="G72" s="11">
        <v>2007</v>
      </c>
      <c r="H72" s="3">
        <v>2008</v>
      </c>
      <c r="I72" s="11">
        <v>2009</v>
      </c>
    </row>
    <row r="73" spans="2:9" ht="12.75">
      <c r="B73" s="10" t="s">
        <v>37</v>
      </c>
      <c r="F73" s="10" t="s">
        <v>37</v>
      </c>
      <c r="G73" s="22">
        <f aca="true" t="shared" si="9" ref="G73:G78">11054*G65/100</f>
        <v>3148.1792</v>
      </c>
      <c r="H73" s="22">
        <f>10192*H65/100</f>
        <v>4281.6592</v>
      </c>
      <c r="I73" s="22">
        <f aca="true" t="shared" si="10" ref="H73:I78">11143*I65/100</f>
        <v>3517.8451</v>
      </c>
    </row>
    <row r="74" spans="2:9" ht="12.75">
      <c r="B74" t="s">
        <v>38</v>
      </c>
      <c r="F74" t="s">
        <v>38</v>
      </c>
      <c r="G74" s="22">
        <f t="shared" si="9"/>
        <v>2572.2657999999997</v>
      </c>
      <c r="H74" s="22">
        <f t="shared" si="10"/>
        <v>2176.2279</v>
      </c>
      <c r="I74" s="22">
        <f>11143*I66/100</f>
        <v>2279.8577999999998</v>
      </c>
    </row>
    <row r="75" spans="2:9" ht="12.75">
      <c r="B75" s="19" t="s">
        <v>39</v>
      </c>
      <c r="F75" s="19" t="s">
        <v>39</v>
      </c>
      <c r="G75" s="22">
        <f t="shared" si="9"/>
        <v>1810.6452</v>
      </c>
      <c r="H75" s="22">
        <f t="shared" si="10"/>
        <v>1285.9021999999998</v>
      </c>
      <c r="I75" s="22">
        <f>11143*I67/100</f>
        <v>1877.5955000000001</v>
      </c>
    </row>
    <row r="76" spans="2:9" ht="12.75">
      <c r="B76" t="s">
        <v>42</v>
      </c>
      <c r="F76" t="s">
        <v>42</v>
      </c>
      <c r="G76" s="22">
        <f t="shared" si="9"/>
        <v>896.4793999999998</v>
      </c>
      <c r="H76" s="22">
        <f t="shared" si="10"/>
        <v>691.9802999999999</v>
      </c>
      <c r="I76" s="22">
        <f>11143*I68/100</f>
        <v>815.6676000000001</v>
      </c>
    </row>
    <row r="77" spans="2:9" ht="12.75">
      <c r="B77" t="s">
        <v>40</v>
      </c>
      <c r="F77" t="s">
        <v>40</v>
      </c>
      <c r="G77" s="22">
        <f t="shared" si="9"/>
        <v>1700.1052000000002</v>
      </c>
      <c r="H77" s="22">
        <f t="shared" si="10"/>
        <v>1408.4752</v>
      </c>
      <c r="I77" s="22">
        <f>11143*I69/100</f>
        <v>1391.7607</v>
      </c>
    </row>
    <row r="78" spans="2:9" ht="12.75">
      <c r="B78" t="s">
        <v>41</v>
      </c>
      <c r="F78" t="s">
        <v>41</v>
      </c>
      <c r="G78" s="22">
        <f t="shared" si="9"/>
        <v>923.0089999999999</v>
      </c>
      <c r="H78" s="22">
        <f t="shared" si="10"/>
        <v>895.8971999999999</v>
      </c>
      <c r="I78" s="22">
        <f>11143*I70/100</f>
        <v>757.7239999999999</v>
      </c>
    </row>
  </sheetData>
  <printOptions/>
  <pageMargins left="0.26" right="0.5" top="0.48" bottom="0.31" header="0.5" footer="0.38"/>
  <pageSetup horizontalDpi="600" verticalDpi="600" orientation="landscape" paperSize="9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zoomScale="115" zoomScaleNormal="115" workbookViewId="0" topLeftCell="P34">
      <selection activeCell="BP54" sqref="BP54"/>
    </sheetView>
  </sheetViews>
  <sheetFormatPr defaultColWidth="9.00390625" defaultRowHeight="12.75"/>
  <cols>
    <col min="1" max="7" width="6.25390625" style="0" customWidth="1"/>
    <col min="8" max="9" width="6.25390625" style="64" customWidth="1"/>
    <col min="10" max="14" width="6.25390625" style="0" customWidth="1"/>
    <col min="15" max="15" width="6.25390625" style="64" customWidth="1"/>
    <col min="16" max="18" width="6.25390625" style="0" customWidth="1"/>
    <col min="19" max="19" width="16.875" style="0" customWidth="1"/>
    <col min="20" max="20" width="6.25390625" style="0" customWidth="1"/>
    <col min="21" max="21" width="6.25390625" style="64" customWidth="1"/>
    <col min="22" max="22" width="6.25390625" style="0" customWidth="1"/>
    <col min="23" max="26" width="6.25390625" style="0" hidden="1" customWidth="1"/>
    <col min="27" max="27" width="6.25390625" style="64" hidden="1" customWidth="1"/>
    <col min="28" max="32" width="6.25390625" style="0" hidden="1" customWidth="1"/>
    <col min="33" max="33" width="6.25390625" style="64" hidden="1" customWidth="1"/>
    <col min="34" max="38" width="6.25390625" style="0" hidden="1" customWidth="1"/>
    <col min="39" max="41" width="6.25390625" style="64" hidden="1" customWidth="1"/>
    <col min="42" max="43" width="6.25390625" style="0" hidden="1" customWidth="1"/>
    <col min="44" max="58" width="0" style="0" hidden="1" customWidth="1"/>
  </cols>
  <sheetData>
    <row r="1" spans="2:61" ht="21.75" customHeight="1">
      <c r="B1" s="90"/>
      <c r="C1" s="91">
        <f>Φύλλο1!D6</f>
        <v>2003</v>
      </c>
      <c r="D1" s="91">
        <f>Φύλλο1!E6</f>
        <v>2004</v>
      </c>
      <c r="E1" s="91">
        <f>Φύλλο1!F6</f>
        <v>2005</v>
      </c>
      <c r="F1" s="91">
        <f>Φύλλο1!G6</f>
        <v>2006</v>
      </c>
      <c r="G1" s="91">
        <f>Φύλλο1!H6</f>
        <v>2007</v>
      </c>
      <c r="H1" s="91">
        <f>Φύλλο1!I6</f>
        <v>2008</v>
      </c>
      <c r="I1" s="91">
        <v>2009</v>
      </c>
      <c r="J1">
        <f>Φύλλο1!K6</f>
        <v>2003</v>
      </c>
      <c r="K1">
        <f>Φύλλο1!L6</f>
        <v>2004</v>
      </c>
      <c r="L1">
        <f>Φύλλο1!M6</f>
        <v>2005</v>
      </c>
      <c r="M1">
        <f>Φύλλο1!N6</f>
        <v>2006</v>
      </c>
      <c r="N1">
        <f>Φύλλο1!O6</f>
        <v>2007</v>
      </c>
      <c r="O1" s="64">
        <f>Φύλλο1!P6</f>
        <v>2008</v>
      </c>
      <c r="P1" s="64" t="e">
        <f>Φύλλο1!#REF!</f>
        <v>#REF!</v>
      </c>
      <c r="Q1" s="64">
        <f>Φύλλο1!R6</f>
        <v>2003</v>
      </c>
      <c r="R1" s="64">
        <f>Φύλλο1!S6</f>
        <v>2004</v>
      </c>
      <c r="S1" s="64">
        <f>Φύλλο1!T6</f>
        <v>2005</v>
      </c>
      <c r="T1" s="64">
        <f>Φύλλο1!U6</f>
        <v>2006</v>
      </c>
      <c r="U1" s="64">
        <f>Φύλλο1!V6</f>
        <v>2007</v>
      </c>
      <c r="V1" s="64">
        <f>Φύλλο1!W6</f>
        <v>2008</v>
      </c>
      <c r="W1" s="64">
        <f>Φύλλο1!X6</f>
        <v>2009</v>
      </c>
      <c r="X1" s="64">
        <f>Φύλλο1!Y6</f>
        <v>2003</v>
      </c>
      <c r="Y1" s="64">
        <f>Φύλλο1!Z6</f>
        <v>2004</v>
      </c>
      <c r="Z1" s="64">
        <f>Φύλλο1!AA6</f>
        <v>2005</v>
      </c>
      <c r="AA1" s="64">
        <f>Φύλλο1!AB6</f>
        <v>2006</v>
      </c>
      <c r="AB1" s="64">
        <f>Φύλλο1!AC6</f>
        <v>2007</v>
      </c>
      <c r="AC1" s="64">
        <f>Φύλλο1!AD6</f>
        <v>2008</v>
      </c>
      <c r="AD1" s="64">
        <f>Φύλλο1!AE6</f>
        <v>2009</v>
      </c>
      <c r="AE1" s="64">
        <f>Φύλλο1!AF6</f>
        <v>2003</v>
      </c>
      <c r="AF1" s="64">
        <f>Φύλλο1!AG6</f>
        <v>2004</v>
      </c>
      <c r="AG1" s="64">
        <f>Φύλλο1!AH6</f>
        <v>2005</v>
      </c>
      <c r="AH1" s="64">
        <f>Φύλλο1!AI6</f>
        <v>2006</v>
      </c>
      <c r="AI1" s="64">
        <f>Φύλλο1!AJ6</f>
        <v>2007</v>
      </c>
      <c r="AJ1" s="64">
        <f>Φύλλο1!AK6</f>
        <v>2008</v>
      </c>
      <c r="AK1" s="64">
        <f>Φύλλο1!AL6</f>
        <v>2009</v>
      </c>
      <c r="AL1" s="64">
        <f>Φύλλο1!AM6</f>
        <v>2003</v>
      </c>
      <c r="AM1" s="64">
        <f>Φύλλο1!AN6</f>
        <v>2004</v>
      </c>
      <c r="AN1" s="64">
        <f>Φύλλο1!AO6</f>
        <v>2005</v>
      </c>
      <c r="AO1" s="64">
        <f>Φύλλο1!AP6</f>
        <v>2006</v>
      </c>
      <c r="AP1" s="64">
        <f>Φύλλο1!AQ6</f>
        <v>2007</v>
      </c>
      <c r="AQ1" s="64">
        <f>Φύλλο1!AR6</f>
        <v>2008</v>
      </c>
      <c r="AR1" s="64">
        <f>Φύλλο1!AS6</f>
        <v>2009</v>
      </c>
      <c r="AS1" s="64">
        <f>Φύλλο1!AT6</f>
        <v>2007</v>
      </c>
      <c r="AT1" s="64">
        <f>Φύλλο1!AU6</f>
        <v>2008</v>
      </c>
      <c r="AU1" s="64">
        <f>Φύλλο1!AV6</f>
        <v>2009</v>
      </c>
      <c r="AV1" s="64">
        <f>Φύλλο1!AW6</f>
        <v>0</v>
      </c>
      <c r="AW1" s="64">
        <f>Φύλλο1!AX6</f>
        <v>2007</v>
      </c>
      <c r="AX1" s="64">
        <f>Φύλλο1!AY6</f>
        <v>2007</v>
      </c>
      <c r="AY1" s="64">
        <f>Φύλλο1!AZ6</f>
        <v>2007</v>
      </c>
      <c r="AZ1" s="64">
        <f>Φύλλο1!BA6</f>
        <v>2007</v>
      </c>
      <c r="BA1" s="64">
        <f>Φύλλο1!BB6</f>
        <v>2007</v>
      </c>
      <c r="BB1" s="64">
        <f>Φύλλο1!BC6</f>
        <v>2007</v>
      </c>
      <c r="BC1" s="64">
        <f>Φύλλο1!BD6</f>
        <v>2008</v>
      </c>
      <c r="BD1" s="64">
        <f>Φύλλο1!BE6</f>
        <v>2008</v>
      </c>
      <c r="BE1" s="64">
        <f>Φύλλο1!BF6</f>
        <v>2008</v>
      </c>
      <c r="BF1" s="64">
        <f>Φύλλο1!BG6</f>
        <v>2008</v>
      </c>
      <c r="BG1" s="64">
        <f>Φύλλο1!BH6</f>
        <v>2008</v>
      </c>
      <c r="BH1" s="64">
        <f>Φύλλο1!BI6</f>
        <v>2008</v>
      </c>
      <c r="BI1" s="64">
        <f>Φύλλο1!BJ6</f>
        <v>2009</v>
      </c>
    </row>
    <row r="2" spans="1:80" ht="21.75" customHeight="1">
      <c r="A2" t="str">
        <f>Φύλλο1!B24</f>
        <v>ΜΑΘΗΜΑΤΙΚΑ</v>
      </c>
      <c r="B2" s="12" t="s">
        <v>37</v>
      </c>
      <c r="C2" s="90">
        <f>Φύλλο1!D24</f>
        <v>1.68</v>
      </c>
      <c r="D2" s="90">
        <f>Φύλλο1!E24</f>
        <v>3.83</v>
      </c>
      <c r="E2" s="90">
        <f>Φύλλο1!F24</f>
        <v>4.6</v>
      </c>
      <c r="F2" s="90">
        <f>Φύλλο1!G24</f>
        <v>2.06</v>
      </c>
      <c r="G2" s="90">
        <f>Φύλλο1!H24</f>
        <v>2.75</v>
      </c>
      <c r="H2" s="91">
        <f>Φύλλο1!I24</f>
        <v>2.29</v>
      </c>
      <c r="I2" s="104">
        <f>Φύλλο1!J24</f>
        <v>7.81</v>
      </c>
      <c r="J2">
        <f>Φύλλο1!K24</f>
        <v>8.09</v>
      </c>
      <c r="K2">
        <f>Φύλλο1!L24</f>
        <v>6.66</v>
      </c>
      <c r="L2">
        <f>Φύλλο1!M24</f>
        <v>6.23</v>
      </c>
      <c r="M2">
        <f>Φύλλο1!N24</f>
        <v>5.42</v>
      </c>
      <c r="N2">
        <f>Φύλλο1!O24</f>
        <v>10.86</v>
      </c>
      <c r="O2">
        <f>Φύλλο1!P24</f>
        <v>5.18</v>
      </c>
      <c r="P2">
        <f>Φύλλο1!Q23</f>
        <v>26.89</v>
      </c>
      <c r="Q2">
        <f>Φύλλο1!R24</f>
        <v>10.09</v>
      </c>
      <c r="R2">
        <f>Φύλλο1!S24</f>
        <v>8.69</v>
      </c>
      <c r="S2">
        <f>Φύλλο1!T24</f>
        <v>8.07</v>
      </c>
      <c r="T2">
        <f>Φύλλο1!U24</f>
        <v>9.6</v>
      </c>
      <c r="U2">
        <f>Φύλλο1!V24</f>
        <v>11.83</v>
      </c>
      <c r="V2">
        <f>Φύλλο1!W24</f>
        <v>9.15</v>
      </c>
      <c r="W2">
        <f>Φύλλο1!X24</f>
        <v>9.44</v>
      </c>
      <c r="X2">
        <f>Φύλλο1!Y24</f>
        <v>7.31</v>
      </c>
      <c r="Y2">
        <f>Φύλλο1!Z24</f>
        <v>7.24</v>
      </c>
      <c r="Z2">
        <f>Φύλλο1!AA24</f>
        <v>7.31</v>
      </c>
      <c r="AA2">
        <f>Φύλλο1!AB24</f>
        <v>8.38</v>
      </c>
      <c r="AB2">
        <f>Φύλλο1!AC24</f>
        <v>8.31</v>
      </c>
      <c r="AC2">
        <f>Φύλλο1!AD24</f>
        <v>7.66</v>
      </c>
      <c r="AD2">
        <f>Φύλλο1!AE24</f>
        <v>6.72</v>
      </c>
      <c r="AE2">
        <f>Φύλλο1!AF24</f>
        <v>28.78</v>
      </c>
      <c r="AF2">
        <f>Φύλλο1!AG24</f>
        <v>24.1</v>
      </c>
      <c r="AG2">
        <f>Φύλλο1!AH24</f>
        <v>28.62</v>
      </c>
      <c r="AH2">
        <f>Φύλλο1!AI24</f>
        <v>26.27</v>
      </c>
      <c r="AI2">
        <f>Φύλλο1!AJ24</f>
        <v>23.76</v>
      </c>
      <c r="AJ2">
        <f>Φύλλο1!AK24</f>
        <v>25.2</v>
      </c>
      <c r="AK2">
        <f>Φύλλο1!AL24</f>
        <v>22.02</v>
      </c>
      <c r="AL2">
        <f>Φύλλο1!AM24</f>
        <v>44.02</v>
      </c>
      <c r="AM2">
        <f>Φύλλο1!AN24</f>
        <v>49.46</v>
      </c>
      <c r="AN2">
        <f>Φύλλο1!AO24</f>
        <v>45.14</v>
      </c>
      <c r="AO2">
        <f>Φύλλο1!AP24</f>
        <v>48.24</v>
      </c>
      <c r="AP2">
        <f>Φύλλο1!AQ24</f>
        <v>42.45</v>
      </c>
      <c r="AQ2">
        <f>Φύλλο1!AR24</f>
        <v>50.49</v>
      </c>
      <c r="AR2">
        <f>Φύλλο1!AS24</f>
        <v>45.07</v>
      </c>
      <c r="AS2">
        <f>Φύλλο1!AT24</f>
        <v>46555</v>
      </c>
      <c r="AT2">
        <f>Φύλλο1!AU24</f>
        <v>41875</v>
      </c>
      <c r="AU2">
        <f>Φύλλο1!AV24</f>
        <v>38771</v>
      </c>
      <c r="AV2" t="str">
        <f>Φύλλο1!AW24</f>
        <v>ΜΑΘΗΜΑΤΙΚΑ</v>
      </c>
      <c r="AW2">
        <f>Φύλλο1!AX24</f>
        <v>1280.2625</v>
      </c>
      <c r="AX2">
        <f>Φύλλο1!AY24</f>
        <v>4547.625</v>
      </c>
      <c r="AY2">
        <f>Φύλλο1!AZ24</f>
        <v>5507.4565</v>
      </c>
      <c r="AZ2">
        <f>Φύλλο1!BA24</f>
        <v>3868.7205000000004</v>
      </c>
      <c r="BA2">
        <f>Φύλλο1!BB24</f>
        <v>11061.468</v>
      </c>
      <c r="BB2">
        <f>Φύλλο1!BC24</f>
        <v>19762.597500000003</v>
      </c>
      <c r="BC2">
        <f>Φύλλο1!BD24</f>
        <v>958.9375</v>
      </c>
      <c r="BD2">
        <f>Φύλλο1!BE24</f>
        <v>2169.125</v>
      </c>
      <c r="BE2">
        <f>Φύλλο1!BF24</f>
        <v>3831.5625</v>
      </c>
      <c r="BF2">
        <f>Φύλλο1!BG24</f>
        <v>3207.625</v>
      </c>
      <c r="BH2" s="57">
        <v>7.31</v>
      </c>
      <c r="BI2" s="74">
        <v>7.24</v>
      </c>
      <c r="BJ2" s="58">
        <v>7.31</v>
      </c>
      <c r="BK2" s="58">
        <v>8.38</v>
      </c>
      <c r="BL2" s="58">
        <v>8.31</v>
      </c>
      <c r="BM2" s="59">
        <v>7.66</v>
      </c>
      <c r="BN2" s="59"/>
      <c r="BO2" s="70">
        <v>28.78</v>
      </c>
      <c r="BP2" s="71">
        <v>24.1</v>
      </c>
      <c r="BQ2" s="58">
        <v>28.62</v>
      </c>
      <c r="BR2" s="58">
        <v>26.27</v>
      </c>
      <c r="BS2" s="58">
        <v>23.76</v>
      </c>
      <c r="BT2" s="59">
        <v>25.2</v>
      </c>
      <c r="BU2" s="59"/>
      <c r="BV2" s="70">
        <v>44.02</v>
      </c>
      <c r="BW2" s="71">
        <v>49.46</v>
      </c>
      <c r="BX2" s="58">
        <v>45.14</v>
      </c>
      <c r="BY2" s="58">
        <v>48.24</v>
      </c>
      <c r="BZ2" s="58">
        <v>42.45</v>
      </c>
      <c r="CA2" s="59">
        <v>50.49</v>
      </c>
      <c r="CB2" s="102"/>
    </row>
    <row r="3" spans="2:9" ht="21.75" customHeight="1">
      <c r="B3" s="91" t="s">
        <v>38</v>
      </c>
      <c r="C3" s="90">
        <f aca="true" t="shared" si="0" ref="C3:H3">J2</f>
        <v>8.09</v>
      </c>
      <c r="D3" s="90">
        <f t="shared" si="0"/>
        <v>6.66</v>
      </c>
      <c r="E3" s="90">
        <f t="shared" si="0"/>
        <v>6.23</v>
      </c>
      <c r="F3" s="90">
        <f t="shared" si="0"/>
        <v>5.42</v>
      </c>
      <c r="G3" s="90">
        <f t="shared" si="0"/>
        <v>10.86</v>
      </c>
      <c r="H3" s="90">
        <f t="shared" si="0"/>
        <v>5.18</v>
      </c>
      <c r="I3" s="7">
        <v>8.92</v>
      </c>
    </row>
    <row r="4" spans="2:9" ht="21.75" customHeight="1">
      <c r="B4" s="92" t="s">
        <v>39</v>
      </c>
      <c r="C4" s="90">
        <f>Q2</f>
        <v>10.09</v>
      </c>
      <c r="D4" s="90">
        <f aca="true" t="shared" si="1" ref="D4:I4">R2</f>
        <v>8.69</v>
      </c>
      <c r="E4" s="90">
        <f t="shared" si="1"/>
        <v>8.07</v>
      </c>
      <c r="F4" s="90">
        <f t="shared" si="1"/>
        <v>9.6</v>
      </c>
      <c r="G4" s="90">
        <f t="shared" si="1"/>
        <v>11.83</v>
      </c>
      <c r="H4" s="90">
        <f t="shared" si="1"/>
        <v>9.15</v>
      </c>
      <c r="I4" s="103">
        <f t="shared" si="1"/>
        <v>9.44</v>
      </c>
    </row>
    <row r="5" spans="2:9" ht="21.75" customHeight="1">
      <c r="B5" s="91" t="s">
        <v>42</v>
      </c>
      <c r="C5" s="103">
        <f aca="true" t="shared" si="2" ref="C5:H5">BH2</f>
        <v>7.31</v>
      </c>
      <c r="D5" s="103">
        <f t="shared" si="2"/>
        <v>7.24</v>
      </c>
      <c r="E5" s="103">
        <f t="shared" si="2"/>
        <v>7.31</v>
      </c>
      <c r="F5" s="103">
        <f t="shared" si="2"/>
        <v>8.38</v>
      </c>
      <c r="G5" s="103">
        <f t="shared" si="2"/>
        <v>8.31</v>
      </c>
      <c r="H5" s="103">
        <f t="shared" si="2"/>
        <v>7.66</v>
      </c>
      <c r="I5" s="7">
        <v>6.72</v>
      </c>
    </row>
    <row r="6" spans="2:9" ht="21.75" customHeight="1">
      <c r="B6" s="91" t="s">
        <v>40</v>
      </c>
      <c r="C6" s="90">
        <f aca="true" t="shared" si="3" ref="C6:H6">BO2</f>
        <v>28.78</v>
      </c>
      <c r="D6" s="90">
        <f t="shared" si="3"/>
        <v>24.1</v>
      </c>
      <c r="E6" s="90">
        <f t="shared" si="3"/>
        <v>28.62</v>
      </c>
      <c r="F6" s="90">
        <f t="shared" si="3"/>
        <v>26.27</v>
      </c>
      <c r="G6" s="90">
        <f t="shared" si="3"/>
        <v>23.76</v>
      </c>
      <c r="H6" s="90">
        <f t="shared" si="3"/>
        <v>25.2</v>
      </c>
      <c r="I6" s="12">
        <v>22.02</v>
      </c>
    </row>
    <row r="7" spans="2:9" ht="21.75" customHeight="1">
      <c r="B7" s="91" t="s">
        <v>41</v>
      </c>
      <c r="C7" s="90">
        <f aca="true" t="shared" si="4" ref="C7:H7">BV2</f>
        <v>44.02</v>
      </c>
      <c r="D7" s="90">
        <f t="shared" si="4"/>
        <v>49.46</v>
      </c>
      <c r="E7" s="90">
        <f t="shared" si="4"/>
        <v>45.14</v>
      </c>
      <c r="F7" s="90">
        <f t="shared" si="4"/>
        <v>48.24</v>
      </c>
      <c r="G7" s="90">
        <f t="shared" si="4"/>
        <v>42.45</v>
      </c>
      <c r="H7" s="90">
        <f t="shared" si="4"/>
        <v>50.49</v>
      </c>
      <c r="I7" s="7">
        <v>45.07</v>
      </c>
    </row>
    <row r="8" spans="2:9" ht="21.75" customHeight="1">
      <c r="B8" s="64"/>
      <c r="H8"/>
      <c r="I8"/>
    </row>
    <row r="9" spans="2:9" ht="21.75" customHeight="1">
      <c r="B9" s="64"/>
      <c r="H9"/>
      <c r="I9"/>
    </row>
    <row r="10" spans="2:10" ht="21.75" customHeight="1">
      <c r="B10" s="91"/>
      <c r="C10" s="11">
        <v>2003</v>
      </c>
      <c r="D10" s="12">
        <v>2004</v>
      </c>
      <c r="E10" s="11">
        <v>2005</v>
      </c>
      <c r="F10" s="12">
        <v>2006</v>
      </c>
      <c r="G10" s="11">
        <v>2007</v>
      </c>
      <c r="H10" s="11">
        <v>2008</v>
      </c>
      <c r="I10" s="11">
        <v>2009</v>
      </c>
      <c r="J10" s="11"/>
    </row>
    <row r="11" spans="1:80" ht="21.75" customHeight="1">
      <c r="A11" t="str">
        <f>Φύλλο1!B25</f>
        <v>ΦΥΣΙΚΗ</v>
      </c>
      <c r="B11" s="12" t="s">
        <v>37</v>
      </c>
      <c r="C11" s="90">
        <f>Φύλλο1!D25</f>
        <v>6.92</v>
      </c>
      <c r="D11" s="90">
        <f>Φύλλο1!E25</f>
        <v>3.15</v>
      </c>
      <c r="E11" s="90">
        <f>Φύλλο1!F25</f>
        <v>0.96</v>
      </c>
      <c r="F11" s="90">
        <f>Φύλλο1!G25</f>
        <v>4.96</v>
      </c>
      <c r="G11" s="90">
        <f>Φύλλο1!H25</f>
        <v>6.38</v>
      </c>
      <c r="H11" s="91">
        <f>Φύλλο1!I25</f>
        <v>13.28</v>
      </c>
      <c r="I11" s="91">
        <f>Φύλλο1!J25</f>
        <v>9.1</v>
      </c>
      <c r="J11" s="72">
        <v>11.88</v>
      </c>
      <c r="K11" s="73">
        <v>7.02</v>
      </c>
      <c r="L11" s="57">
        <v>4.29</v>
      </c>
      <c r="M11" s="58">
        <v>7.31</v>
      </c>
      <c r="N11" s="58">
        <v>9.64</v>
      </c>
      <c r="O11" s="59">
        <v>10.97</v>
      </c>
      <c r="P11" s="59"/>
      <c r="Q11" s="72">
        <v>12.83</v>
      </c>
      <c r="R11" s="73">
        <v>9.5</v>
      </c>
      <c r="S11" s="57">
        <v>9.14</v>
      </c>
      <c r="T11" s="58">
        <v>8.65</v>
      </c>
      <c r="U11" s="58">
        <v>11.1</v>
      </c>
      <c r="V11" s="59">
        <v>9.85</v>
      </c>
      <c r="W11" s="59"/>
      <c r="X11" s="57">
        <v>10.57</v>
      </c>
      <c r="Y11" s="74">
        <v>7.7</v>
      </c>
      <c r="Z11" s="58">
        <v>10.59</v>
      </c>
      <c r="AA11" s="58">
        <v>7.17</v>
      </c>
      <c r="AB11" s="58">
        <v>8.74</v>
      </c>
      <c r="AC11" s="59">
        <v>7.22</v>
      </c>
      <c r="AD11" s="59"/>
      <c r="AE11" s="70">
        <v>37.52</v>
      </c>
      <c r="AF11" s="71">
        <v>30.53</v>
      </c>
      <c r="AG11" s="58">
        <v>47.43</v>
      </c>
      <c r="AH11" s="58">
        <v>34.7</v>
      </c>
      <c r="AI11" s="58">
        <v>34.49</v>
      </c>
      <c r="AJ11" s="59">
        <v>30.97</v>
      </c>
      <c r="AK11" s="59"/>
      <c r="AL11" s="70">
        <v>20.25</v>
      </c>
      <c r="AM11" s="71">
        <v>42.07</v>
      </c>
      <c r="AN11" s="58">
        <v>27.55</v>
      </c>
      <c r="AO11" s="58">
        <v>37.18</v>
      </c>
      <c r="AP11" s="58">
        <v>29.61</v>
      </c>
      <c r="AQ11" s="59">
        <v>27.69</v>
      </c>
      <c r="AR11" s="102"/>
      <c r="AS11" s="18">
        <f>Φύλλο1!AT25</f>
        <v>46529</v>
      </c>
      <c r="AT11" s="18">
        <f>Φύλλο1!AU25</f>
        <v>41823</v>
      </c>
      <c r="AU11" s="18">
        <f>Φύλλο1!AV25</f>
        <v>38691</v>
      </c>
      <c r="AV11" s="18" t="str">
        <f>Φύλλο1!AW25</f>
        <v>ΦΥΣΙΚΗ</v>
      </c>
      <c r="AW11" s="18">
        <f>Φύλλο1!AX25</f>
        <v>2968.5502</v>
      </c>
      <c r="AX11" s="18">
        <f>Φύλλο1!AY25</f>
        <v>4031.7372000000005</v>
      </c>
      <c r="AY11" s="18">
        <f>Φύλλο1!AZ25</f>
        <v>5164.719</v>
      </c>
      <c r="AZ11" s="18">
        <f>Φύλλο1!BA25</f>
        <v>4066.6346000000003</v>
      </c>
      <c r="BA11" s="18">
        <f>Φύλλο1!BB25</f>
        <v>16047.852100000002</v>
      </c>
      <c r="BB11" s="18">
        <f>Φύλλο1!BC25</f>
        <v>13777.2369</v>
      </c>
      <c r="BC11" s="18">
        <f>Φύλλο1!BD25</f>
        <v>5554.094399999999</v>
      </c>
      <c r="BD11" s="18">
        <f>Φύλλο1!BE25</f>
        <v>4587.9831</v>
      </c>
      <c r="BE11" s="18">
        <f>Φύλλο1!BF25</f>
        <v>4119.5655</v>
      </c>
      <c r="BF11" s="18">
        <f>Φύλλο1!BG25</f>
        <v>3019.6206</v>
      </c>
      <c r="BG11" s="18">
        <f>Φύλλο1!X25</f>
        <v>14.15</v>
      </c>
      <c r="BH11" s="18">
        <f>Φύλλο1!Y25</f>
        <v>10.57</v>
      </c>
      <c r="BI11" s="18">
        <f>Φύλλο1!Z25</f>
        <v>7.7</v>
      </c>
      <c r="BJ11" s="18">
        <f>Φύλλο1!AA25</f>
        <v>10.59</v>
      </c>
      <c r="BK11" s="18">
        <f>Φύλλο1!AB25</f>
        <v>7.17</v>
      </c>
      <c r="BL11" s="18">
        <f>Φύλλο1!AC25</f>
        <v>8.74</v>
      </c>
      <c r="BM11" s="18">
        <f>Φύλλο1!AD25</f>
        <v>7.22</v>
      </c>
      <c r="BN11" s="18">
        <f>Φύλλο1!AE25</f>
        <v>10.02</v>
      </c>
      <c r="BO11" s="18">
        <f>Φύλλο1!AF25</f>
        <v>37.52</v>
      </c>
      <c r="BP11" s="18">
        <f>Φύλλο1!AG25</f>
        <v>30.53</v>
      </c>
      <c r="BQ11" s="18">
        <f>Φύλλο1!AH25</f>
        <v>47.43</v>
      </c>
      <c r="BR11" s="18">
        <f>Φύλλο1!AI25</f>
        <v>34.7</v>
      </c>
      <c r="BS11" s="18">
        <f>Φύλλο1!AJ25</f>
        <v>34.49</v>
      </c>
      <c r="BT11" s="18">
        <f>Φύλλο1!AK25</f>
        <v>30.97</v>
      </c>
      <c r="BU11" s="18">
        <f>Φύλλο1!AL25</f>
        <v>28.78</v>
      </c>
      <c r="BV11" s="18">
        <f>Φύλλο1!AM25</f>
        <v>20.25</v>
      </c>
      <c r="BW11" s="18">
        <f>Φύλλο1!AN25</f>
        <v>42.07</v>
      </c>
      <c r="BX11" s="18">
        <f>Φύλλο1!AO25</f>
        <v>27.55</v>
      </c>
      <c r="BY11" s="18">
        <f>Φύλλο1!AP25</f>
        <v>37.18</v>
      </c>
      <c r="BZ11" s="18">
        <f>Φύλλο1!AQ25</f>
        <v>29.61</v>
      </c>
      <c r="CA11" s="18">
        <f>Φύλλο1!AR25</f>
        <v>27.69</v>
      </c>
      <c r="CB11" s="18">
        <f>Φύλλο1!AS25</f>
        <v>24.66</v>
      </c>
    </row>
    <row r="12" spans="2:10" ht="21.75" customHeight="1">
      <c r="B12" s="91" t="s">
        <v>38</v>
      </c>
      <c r="C12" s="103">
        <f>J11</f>
        <v>11.88</v>
      </c>
      <c r="D12" s="103">
        <f aca="true" t="shared" si="5" ref="D12:I12">K11</f>
        <v>7.02</v>
      </c>
      <c r="E12" s="103">
        <f t="shared" si="5"/>
        <v>4.29</v>
      </c>
      <c r="F12" s="103">
        <f t="shared" si="5"/>
        <v>7.31</v>
      </c>
      <c r="G12" s="103">
        <f t="shared" si="5"/>
        <v>9.64</v>
      </c>
      <c r="H12" s="103">
        <f t="shared" si="5"/>
        <v>10.97</v>
      </c>
      <c r="I12" s="103">
        <f t="shared" si="5"/>
        <v>0</v>
      </c>
      <c r="J12" s="103"/>
    </row>
    <row r="13" spans="2:9" ht="21.75" customHeight="1">
      <c r="B13" s="92" t="s">
        <v>39</v>
      </c>
      <c r="C13" s="103">
        <f>Q11</f>
        <v>12.83</v>
      </c>
      <c r="D13" s="103">
        <f aca="true" t="shared" si="6" ref="D13:I13">R11</f>
        <v>9.5</v>
      </c>
      <c r="E13" s="103">
        <f t="shared" si="6"/>
        <v>9.14</v>
      </c>
      <c r="F13" s="103">
        <f t="shared" si="6"/>
        <v>8.65</v>
      </c>
      <c r="G13" s="103">
        <f t="shared" si="6"/>
        <v>11.1</v>
      </c>
      <c r="H13" s="103">
        <f t="shared" si="6"/>
        <v>9.85</v>
      </c>
      <c r="I13" s="103">
        <f t="shared" si="6"/>
        <v>0</v>
      </c>
    </row>
    <row r="14" spans="2:10" ht="21.75" customHeight="1">
      <c r="B14" s="91" t="s">
        <v>42</v>
      </c>
      <c r="C14" s="103">
        <f>BH11</f>
        <v>10.57</v>
      </c>
      <c r="D14" s="103">
        <f aca="true" t="shared" si="7" ref="D14:I14">BI11</f>
        <v>7.7</v>
      </c>
      <c r="E14" s="103">
        <f t="shared" si="7"/>
        <v>10.59</v>
      </c>
      <c r="F14" s="103">
        <f t="shared" si="7"/>
        <v>7.17</v>
      </c>
      <c r="G14" s="103">
        <f t="shared" si="7"/>
        <v>8.74</v>
      </c>
      <c r="H14" s="103">
        <f t="shared" si="7"/>
        <v>7.22</v>
      </c>
      <c r="I14" s="103">
        <f t="shared" si="7"/>
        <v>10.02</v>
      </c>
      <c r="J14" s="103"/>
    </row>
    <row r="15" spans="2:9" ht="21.75" customHeight="1">
      <c r="B15" s="91" t="s">
        <v>40</v>
      </c>
      <c r="C15" s="90">
        <f>BO11</f>
        <v>37.52</v>
      </c>
      <c r="D15" s="90">
        <f aca="true" t="shared" si="8" ref="D15:I15">BP11</f>
        <v>30.53</v>
      </c>
      <c r="E15" s="90">
        <f t="shared" si="8"/>
        <v>47.43</v>
      </c>
      <c r="F15" s="90">
        <f t="shared" si="8"/>
        <v>34.7</v>
      </c>
      <c r="G15" s="90">
        <f t="shared" si="8"/>
        <v>34.49</v>
      </c>
      <c r="H15" s="90">
        <f t="shared" si="8"/>
        <v>30.97</v>
      </c>
      <c r="I15" s="90">
        <f t="shared" si="8"/>
        <v>28.78</v>
      </c>
    </row>
    <row r="16" spans="2:9" ht="21.75" customHeight="1">
      <c r="B16" s="91" t="s">
        <v>41</v>
      </c>
      <c r="C16" s="90">
        <f>BV11</f>
        <v>20.25</v>
      </c>
      <c r="D16" s="90">
        <f aca="true" t="shared" si="9" ref="D16:I16">BW11</f>
        <v>42.07</v>
      </c>
      <c r="E16" s="90">
        <f t="shared" si="9"/>
        <v>27.55</v>
      </c>
      <c r="F16" s="90">
        <f t="shared" si="9"/>
        <v>37.18</v>
      </c>
      <c r="G16" s="90">
        <f t="shared" si="9"/>
        <v>29.61</v>
      </c>
      <c r="H16" s="90">
        <f t="shared" si="9"/>
        <v>27.69</v>
      </c>
      <c r="I16" s="90">
        <f t="shared" si="9"/>
        <v>24.66</v>
      </c>
    </row>
    <row r="17" ht="21.75" customHeight="1"/>
    <row r="18" ht="21.75" customHeight="1"/>
    <row r="19" spans="2:10" ht="21.75" customHeight="1">
      <c r="B19" s="90"/>
      <c r="C19" s="11">
        <v>2003</v>
      </c>
      <c r="D19" s="12">
        <v>2004</v>
      </c>
      <c r="E19" s="11">
        <v>2005</v>
      </c>
      <c r="F19" s="12">
        <v>2006</v>
      </c>
      <c r="G19" s="11">
        <v>2007</v>
      </c>
      <c r="H19" s="11">
        <v>2008</v>
      </c>
      <c r="I19" s="11">
        <v>2009</v>
      </c>
      <c r="J19" s="11"/>
    </row>
    <row r="20" spans="1:80" ht="21.75" customHeight="1">
      <c r="A20" t="str">
        <f>Φύλλο1!B26</f>
        <v>ΑΡΧΕΣ ΟΡΓ/ΣΗΣ &amp; ΔΙΟΙΚ/ΣΗΣ ΕΠΙΧ/ΣΕΩΝ</v>
      </c>
      <c r="B20" s="12" t="s">
        <v>37</v>
      </c>
      <c r="C20" s="75">
        <f>Φύλλο1!D26</f>
        <v>8.13</v>
      </c>
      <c r="D20" s="75">
        <f>Φύλλο1!E26</f>
        <v>10.33</v>
      </c>
      <c r="E20" s="75">
        <f>Φύλλο1!F26</f>
        <v>12.71</v>
      </c>
      <c r="F20" s="75">
        <f>Φύλλο1!G26</f>
        <v>18.61</v>
      </c>
      <c r="G20" s="75">
        <f>Φύλλο1!H26</f>
        <v>28.53</v>
      </c>
      <c r="H20" s="75">
        <f>Φύλλο1!I26</f>
        <v>25.86</v>
      </c>
      <c r="I20" s="75">
        <f>Φύλλο1!J26</f>
        <v>24.48</v>
      </c>
      <c r="J20" s="75">
        <f>Φύλλο1!K26</f>
        <v>16.09</v>
      </c>
      <c r="K20" s="75">
        <f>Φύλλο1!L26</f>
        <v>13.72</v>
      </c>
      <c r="L20" s="75">
        <f>Φύλλο1!M26</f>
        <v>14.16</v>
      </c>
      <c r="M20" s="75">
        <f>Φύλλο1!N26</f>
        <v>15.52</v>
      </c>
      <c r="N20" s="75">
        <f>Φύλλο1!O26</f>
        <v>18.78</v>
      </c>
      <c r="O20" s="75">
        <f>Φύλλο1!P26</f>
        <v>16.52</v>
      </c>
      <c r="P20" s="75">
        <f>Φύλλο1!Q25</f>
        <v>13.27</v>
      </c>
      <c r="Q20" s="75">
        <f>Φύλλο1!R26</f>
        <v>22.59</v>
      </c>
      <c r="R20" s="75">
        <f>Φύλλο1!S26</f>
        <v>18.12</v>
      </c>
      <c r="S20" s="75">
        <f>Φύλλο1!T26</f>
        <v>16.63</v>
      </c>
      <c r="T20" s="75">
        <f>Φύλλο1!U26</f>
        <v>15.73</v>
      </c>
      <c r="U20" s="75">
        <f>Φύλλο1!V26</f>
        <v>15.43</v>
      </c>
      <c r="V20" s="75">
        <f>Φύλλο1!W26</f>
        <v>14.91</v>
      </c>
      <c r="W20" s="75">
        <f>Φύλλο1!X26</f>
        <v>16.08</v>
      </c>
      <c r="X20" s="75">
        <f>Φύλλο1!Y26</f>
        <v>18.33</v>
      </c>
      <c r="Y20" s="75">
        <f>Φύλλο1!Z26</f>
        <v>16.59</v>
      </c>
      <c r="Z20" s="75">
        <f>Φύλλο1!AA26</f>
        <v>14.43</v>
      </c>
      <c r="AA20" s="75">
        <f>Φύλλο1!AB26</f>
        <v>11.7</v>
      </c>
      <c r="AB20" s="75">
        <f>Φύλλο1!AC26</f>
        <v>9.66</v>
      </c>
      <c r="AC20" s="75">
        <f>Φύλλο1!AD26</f>
        <v>10.69</v>
      </c>
      <c r="AD20" s="75">
        <f>Φύλλο1!AE26</f>
        <v>12.64</v>
      </c>
      <c r="AE20" s="75">
        <f>Φύλλο1!AF26</f>
        <v>33</v>
      </c>
      <c r="AF20" s="75">
        <f>Φύλλο1!AG26</f>
        <v>38.36</v>
      </c>
      <c r="AG20" s="75">
        <f>Φύλλο1!AH26</f>
        <v>37.1</v>
      </c>
      <c r="AH20" s="75">
        <f>Φύλλο1!AI26</f>
        <v>31.11</v>
      </c>
      <c r="AI20" s="75">
        <f>Φύλλο1!AJ26</f>
        <v>23.35</v>
      </c>
      <c r="AJ20" s="75">
        <f>Φύλλο1!AK26</f>
        <v>26.46</v>
      </c>
      <c r="AK20" s="75">
        <f>Φύλλο1!AL26</f>
        <v>27.43</v>
      </c>
      <c r="AL20" s="75">
        <f>Φύλλο1!AM26</f>
        <v>1.83</v>
      </c>
      <c r="AM20" s="75">
        <f>Φύλλο1!AN26</f>
        <v>2.84</v>
      </c>
      <c r="AN20" s="75">
        <f>Φύλλο1!AO26</f>
        <v>4.94</v>
      </c>
      <c r="AO20" s="75">
        <f>Φύλλο1!AP26</f>
        <v>7.3</v>
      </c>
      <c r="AP20" s="75">
        <f>Φύλλο1!AQ26</f>
        <v>4.22</v>
      </c>
      <c r="AQ20" s="75">
        <f>Φύλλο1!AR26</f>
        <v>5.53</v>
      </c>
      <c r="AR20" s="75">
        <f>Φύλλο1!AS26</f>
        <v>3.35</v>
      </c>
      <c r="AS20" s="75">
        <f>Φύλλο1!AT26</f>
        <v>46508</v>
      </c>
      <c r="AT20" s="75">
        <f>Φύλλο1!AU26</f>
        <v>41778</v>
      </c>
      <c r="AU20" s="75">
        <f>Φύλλο1!AV26</f>
        <v>38618</v>
      </c>
      <c r="AV20" s="75" t="str">
        <f>Φύλλο1!AW26</f>
        <v>ΑΡΧΕΣ ΟΡΓ/ΣΗΣ &amp; ΔΙΟΙΚ/ΣΗΣ ΕΠΙΧ/ΣΕΩΝ</v>
      </c>
      <c r="AW20" s="75">
        <f>Φύλλο1!AX26</f>
        <v>13268.7324</v>
      </c>
      <c r="AX20" s="75">
        <f>Φύλλο1!AY26</f>
        <v>7845.908400000001</v>
      </c>
      <c r="AY20" s="75">
        <f>Φύλλο1!AZ26</f>
        <v>7176.184399999999</v>
      </c>
      <c r="AZ20" s="75">
        <f>Φύλλο1!BA26</f>
        <v>4492.6728</v>
      </c>
      <c r="BA20" s="75">
        <f>Φύλλο1!BB26</f>
        <v>10859.618</v>
      </c>
      <c r="BB20" s="75">
        <f>Φύλλο1!BC26</f>
        <v>1962.6375999999998</v>
      </c>
      <c r="BC20" s="75">
        <f>Φύλλο1!BD26</f>
        <v>10803.7908</v>
      </c>
      <c r="BD20" s="75">
        <f>Φύλλο1!BE26</f>
        <v>6901.7256</v>
      </c>
      <c r="BE20" s="75">
        <f>Φύλλο1!BF26</f>
        <v>6229.0998</v>
      </c>
      <c r="BF20" s="75">
        <f>Φύλλο1!BG26</f>
        <v>4466.0682</v>
      </c>
      <c r="BG20" s="75">
        <f>Φύλλο1!X26</f>
        <v>16.08</v>
      </c>
      <c r="BH20" s="75">
        <f>Φύλλο1!Y26</f>
        <v>18.33</v>
      </c>
      <c r="BI20" s="75">
        <f>Φύλλο1!Z26</f>
        <v>16.59</v>
      </c>
      <c r="BJ20" s="75">
        <f>Φύλλο1!AA26</f>
        <v>14.43</v>
      </c>
      <c r="BK20" s="75">
        <f>Φύλλο1!AB26</f>
        <v>11.7</v>
      </c>
      <c r="BL20" s="75">
        <f>Φύλλο1!AC26</f>
        <v>9.66</v>
      </c>
      <c r="BM20" s="75">
        <f>Φύλλο1!AD26</f>
        <v>10.69</v>
      </c>
      <c r="BN20" s="75">
        <f>Φύλλο1!AE26</f>
        <v>12.64</v>
      </c>
      <c r="BO20" s="75">
        <f>Φύλλο1!AF26</f>
        <v>33</v>
      </c>
      <c r="BP20" s="75">
        <f>Φύλλο1!AG26</f>
        <v>38.36</v>
      </c>
      <c r="BQ20" s="75">
        <f>Φύλλο1!AH26</f>
        <v>37.1</v>
      </c>
      <c r="BR20" s="75">
        <f>Φύλλο1!AI26</f>
        <v>31.11</v>
      </c>
      <c r="BS20" s="75">
        <f>Φύλλο1!AJ26</f>
        <v>23.35</v>
      </c>
      <c r="BT20" s="75">
        <f>Φύλλο1!AK26</f>
        <v>26.46</v>
      </c>
      <c r="BU20" s="75">
        <f>Φύλλο1!AL26</f>
        <v>27.43</v>
      </c>
      <c r="BV20" s="75">
        <f>Φύλλο1!AM26</f>
        <v>1.83</v>
      </c>
      <c r="BW20" s="75">
        <f>Φύλλο1!AN26</f>
        <v>2.84</v>
      </c>
      <c r="BX20" s="75">
        <f>Φύλλο1!AO26</f>
        <v>4.94</v>
      </c>
      <c r="BY20" s="75">
        <f>Φύλλο1!AP26</f>
        <v>7.3</v>
      </c>
      <c r="BZ20" s="75">
        <f>Φύλλο1!AQ26</f>
        <v>4.22</v>
      </c>
      <c r="CA20" s="75">
        <f>Φύλλο1!AR26</f>
        <v>5.53</v>
      </c>
      <c r="CB20" s="75">
        <f>Φύλλο1!AS26</f>
        <v>3.35</v>
      </c>
    </row>
    <row r="21" spans="2:9" ht="21.75" customHeight="1">
      <c r="B21" s="91" t="s">
        <v>38</v>
      </c>
      <c r="C21" s="90">
        <f aca="true" t="shared" si="10" ref="C21:I21">J20</f>
        <v>16.09</v>
      </c>
      <c r="D21" s="90">
        <f t="shared" si="10"/>
        <v>13.72</v>
      </c>
      <c r="E21" s="90">
        <f t="shared" si="10"/>
        <v>14.16</v>
      </c>
      <c r="F21" s="90">
        <f t="shared" si="10"/>
        <v>15.52</v>
      </c>
      <c r="G21" s="90">
        <f t="shared" si="10"/>
        <v>18.78</v>
      </c>
      <c r="H21" s="90">
        <f t="shared" si="10"/>
        <v>16.52</v>
      </c>
      <c r="I21" s="90">
        <f t="shared" si="10"/>
        <v>13.27</v>
      </c>
    </row>
    <row r="22" spans="2:9" ht="21.75" customHeight="1">
      <c r="B22" s="92" t="s">
        <v>39</v>
      </c>
      <c r="C22" s="103">
        <f>Q20</f>
        <v>22.59</v>
      </c>
      <c r="D22" s="103">
        <f aca="true" t="shared" si="11" ref="D22:I22">R20</f>
        <v>18.12</v>
      </c>
      <c r="E22" s="103">
        <f t="shared" si="11"/>
        <v>16.63</v>
      </c>
      <c r="F22" s="103">
        <f t="shared" si="11"/>
        <v>15.73</v>
      </c>
      <c r="G22" s="103">
        <f t="shared" si="11"/>
        <v>15.43</v>
      </c>
      <c r="H22" s="103">
        <f t="shared" si="11"/>
        <v>14.91</v>
      </c>
      <c r="I22" s="103">
        <f t="shared" si="11"/>
        <v>16.08</v>
      </c>
    </row>
    <row r="23" spans="2:9" ht="21.75" customHeight="1">
      <c r="B23" s="91" t="s">
        <v>42</v>
      </c>
      <c r="C23" s="103">
        <f>BH20</f>
        <v>18.33</v>
      </c>
      <c r="D23" s="103">
        <f aca="true" t="shared" si="12" ref="D23:I23">BI20</f>
        <v>16.59</v>
      </c>
      <c r="E23" s="103">
        <f t="shared" si="12"/>
        <v>14.43</v>
      </c>
      <c r="F23" s="103">
        <f t="shared" si="12"/>
        <v>11.7</v>
      </c>
      <c r="G23" s="103">
        <f t="shared" si="12"/>
        <v>9.66</v>
      </c>
      <c r="H23" s="103">
        <f t="shared" si="12"/>
        <v>10.69</v>
      </c>
      <c r="I23" s="103">
        <f t="shared" si="12"/>
        <v>12.64</v>
      </c>
    </row>
    <row r="24" spans="2:9" ht="21.75" customHeight="1">
      <c r="B24" s="91" t="s">
        <v>40</v>
      </c>
      <c r="C24" s="103">
        <f>BO20</f>
        <v>33</v>
      </c>
      <c r="D24" s="103">
        <f aca="true" t="shared" si="13" ref="D24:I24">BP20</f>
        <v>38.36</v>
      </c>
      <c r="E24" s="103">
        <f t="shared" si="13"/>
        <v>37.1</v>
      </c>
      <c r="F24" s="103">
        <f t="shared" si="13"/>
        <v>31.11</v>
      </c>
      <c r="G24" s="103">
        <f t="shared" si="13"/>
        <v>23.35</v>
      </c>
      <c r="H24" s="103">
        <f t="shared" si="13"/>
        <v>26.46</v>
      </c>
      <c r="I24" s="103">
        <f t="shared" si="13"/>
        <v>27.43</v>
      </c>
    </row>
    <row r="25" spans="2:9" ht="21.75" customHeight="1">
      <c r="B25" s="91" t="s">
        <v>41</v>
      </c>
      <c r="C25" s="103">
        <f>BV20</f>
        <v>1.83</v>
      </c>
      <c r="D25" s="103">
        <f aca="true" t="shared" si="14" ref="D25:I25">BW20</f>
        <v>2.84</v>
      </c>
      <c r="E25" s="103">
        <f t="shared" si="14"/>
        <v>4.94</v>
      </c>
      <c r="F25" s="103">
        <f t="shared" si="14"/>
        <v>7.3</v>
      </c>
      <c r="G25" s="103">
        <f t="shared" si="14"/>
        <v>4.22</v>
      </c>
      <c r="H25" s="103">
        <f t="shared" si="14"/>
        <v>5.53</v>
      </c>
      <c r="I25" s="103">
        <f t="shared" si="14"/>
        <v>3.35</v>
      </c>
    </row>
    <row r="26" ht="21.75" customHeight="1"/>
    <row r="27" ht="21.75" customHeight="1"/>
    <row r="28" spans="2:9" ht="21.75" customHeight="1">
      <c r="B28" s="90"/>
      <c r="C28" s="11">
        <v>2003</v>
      </c>
      <c r="D28" s="12">
        <v>2004</v>
      </c>
      <c r="E28" s="11">
        <v>2005</v>
      </c>
      <c r="F28" s="12">
        <v>2006</v>
      </c>
      <c r="G28" s="11">
        <v>2007</v>
      </c>
      <c r="H28" s="11">
        <v>2008</v>
      </c>
      <c r="I28" s="11">
        <v>2009</v>
      </c>
    </row>
    <row r="29" spans="1:80" ht="21.75" customHeight="1">
      <c r="A29" t="str">
        <f>Φύλλο1!B27</f>
        <v>ΑΝΑΠΤΥΞΗ ΕΦΑΡ/ΓΩΝ ΣΕ ΠΡΟΓ/ΚΟ ΠΕΡ/ΛΟΝ</v>
      </c>
      <c r="B29" s="12" t="s">
        <v>37</v>
      </c>
      <c r="C29" s="90">
        <f>Φύλλο1!D27</f>
        <v>18.82</v>
      </c>
      <c r="D29" s="90">
        <f>Φύλλο1!E27</f>
        <v>16.08</v>
      </c>
      <c r="E29" s="90">
        <f>Φύλλο1!F27</f>
        <v>11.65</v>
      </c>
      <c r="F29" s="90">
        <f>Φύλλο1!G27</f>
        <v>12.44</v>
      </c>
      <c r="G29" s="90">
        <f>Φύλλο1!H27</f>
        <v>13.96</v>
      </c>
      <c r="H29" s="91">
        <f>Φύλλο1!I27</f>
        <v>12.75</v>
      </c>
      <c r="I29" s="91">
        <f>Φύλλο1!J27</f>
        <v>14.91</v>
      </c>
      <c r="J29" s="91">
        <f>Φύλλο1!K27</f>
        <v>18.94</v>
      </c>
      <c r="K29" s="91">
        <f>Φύλλο1!L27</f>
        <v>17.38</v>
      </c>
      <c r="L29" s="91">
        <f>Φύλλο1!M27</f>
        <v>11.64</v>
      </c>
      <c r="M29" s="91">
        <f>Φύλλο1!N27</f>
        <v>12.59</v>
      </c>
      <c r="N29" s="91">
        <f>Φύλλο1!O27</f>
        <v>13.9</v>
      </c>
      <c r="O29" s="91">
        <f>Φύλλο1!P27</f>
        <v>18.39</v>
      </c>
      <c r="P29" s="91">
        <f>Φύλλο1!Q26</f>
        <v>15.99</v>
      </c>
      <c r="Q29" s="91">
        <f>Φύλλο1!R27</f>
        <v>16.3</v>
      </c>
      <c r="R29" s="91">
        <f>Φύλλο1!S27</f>
        <v>13.52</v>
      </c>
      <c r="S29" s="91">
        <f>Φύλλο1!T27</f>
        <v>15.12</v>
      </c>
      <c r="T29" s="91">
        <f>Φύλλο1!U27</f>
        <v>12.01</v>
      </c>
      <c r="U29" s="91">
        <f>Φύλλο1!V27</f>
        <v>12.36</v>
      </c>
      <c r="V29" s="91">
        <f>Φύλλο1!W27</f>
        <v>13.9</v>
      </c>
      <c r="W29" s="91">
        <f>Φύλλο1!X27</f>
        <v>13.89</v>
      </c>
      <c r="X29" s="91">
        <f>Φύλλο1!Y27</f>
        <v>10.15</v>
      </c>
      <c r="Y29" s="91">
        <f>Φύλλο1!Z27</f>
        <v>7.99</v>
      </c>
      <c r="Z29" s="91">
        <f>Φύλλο1!AA27</f>
        <v>11.83</v>
      </c>
      <c r="AA29" s="91">
        <f>Φύλλο1!AB27</f>
        <v>9.05</v>
      </c>
      <c r="AB29" s="91">
        <f>Φύλλο1!AC27</f>
        <v>10.19</v>
      </c>
      <c r="AC29" s="91">
        <f>Φύλλο1!AD27</f>
        <v>8.15</v>
      </c>
      <c r="AD29" s="91">
        <f>Φύλλο1!AE27</f>
        <v>9.44</v>
      </c>
      <c r="AE29" s="91">
        <f>Φύλλο1!AF27</f>
        <v>25.81</v>
      </c>
      <c r="AF29" s="91">
        <f>Φύλλο1!AG27</f>
        <v>24.61</v>
      </c>
      <c r="AG29" s="91">
        <f>Φύλλο1!AH27</f>
        <v>27.12</v>
      </c>
      <c r="AH29" s="91">
        <f>Φύλλο1!AI27</f>
        <v>30.3</v>
      </c>
      <c r="AI29" s="91">
        <f>Φύλλο1!AJ27</f>
        <v>28.34</v>
      </c>
      <c r="AJ29" s="91">
        <f>Φύλλο1!AK27</f>
        <v>22.7</v>
      </c>
      <c r="AK29" s="91">
        <f>Φύλλο1!AL27</f>
        <v>28.05</v>
      </c>
      <c r="AL29" s="91">
        <f>Φύλλο1!AM27</f>
        <v>9.95</v>
      </c>
      <c r="AM29" s="91">
        <f>Φύλλο1!AN27</f>
        <v>20.39</v>
      </c>
      <c r="AN29" s="91">
        <f>Φύλλο1!AO27</f>
        <v>22.61</v>
      </c>
      <c r="AO29" s="91">
        <f>Φύλλο1!AP27</f>
        <v>23.57</v>
      </c>
      <c r="AP29" s="91">
        <f>Φύλλο1!AQ27</f>
        <v>21.22</v>
      </c>
      <c r="AQ29" s="91">
        <f>Φύλλο1!AR27</f>
        <v>24.09</v>
      </c>
      <c r="AR29" s="91">
        <f>Φύλλο1!AS27</f>
        <v>17.05</v>
      </c>
      <c r="AS29" s="91">
        <f>Φύλλο1!AT27</f>
        <v>46501</v>
      </c>
      <c r="AT29" s="91">
        <f>Φύλλο1!AU27</f>
        <v>41779</v>
      </c>
      <c r="AU29" s="91">
        <f>Φύλλο1!AV27</f>
        <v>38709</v>
      </c>
      <c r="AV29" s="91" t="str">
        <f>Φύλλο1!AW27</f>
        <v>ΑΝΑΠΤΥΞΗ ΕΦΑΡ/ΓΩΝ ΣΕ ΠΡΟΓ/ΚΟ ΠΕΡ/ΛΟΝ</v>
      </c>
      <c r="AW29" s="91">
        <f>Φύλλο1!AX27</f>
        <v>6491.539600000001</v>
      </c>
      <c r="AX29" s="91">
        <f>Φύλλο1!AY27</f>
        <v>5807.281</v>
      </c>
      <c r="AY29" s="91">
        <f>Φύλλο1!AZ27</f>
        <v>5747.5235999999995</v>
      </c>
      <c r="AZ29" s="91">
        <f>Φύλλο1!BA27</f>
        <v>4738.4519</v>
      </c>
      <c r="BA29" s="91">
        <f>Φύλλο1!BB27</f>
        <v>13178.3834</v>
      </c>
      <c r="BB29" s="91">
        <f>Φύλλο1!BC27</f>
        <v>9867.5122</v>
      </c>
      <c r="BC29" s="91">
        <f>Φύλλο1!BD27</f>
        <v>5326.8225</v>
      </c>
      <c r="BD29" s="91">
        <f>Φύλλο1!BE27</f>
        <v>7683.158100000001</v>
      </c>
      <c r="BE29" s="91">
        <f>Φύλλο1!BF27</f>
        <v>5807.281</v>
      </c>
      <c r="BF29" s="91">
        <f>Φύλλο1!BG27</f>
        <v>3404.9885000000004</v>
      </c>
      <c r="BG29" s="104">
        <f>Φύλλο1!X27</f>
        <v>13.89</v>
      </c>
      <c r="BH29" s="104">
        <f>Φύλλο1!Y27</f>
        <v>10.15</v>
      </c>
      <c r="BI29" s="104">
        <f>Φύλλο1!Z27</f>
        <v>7.99</v>
      </c>
      <c r="BJ29" s="104">
        <f>Φύλλο1!AA27</f>
        <v>11.83</v>
      </c>
      <c r="BK29" s="104">
        <f>Φύλλο1!AB27</f>
        <v>9.05</v>
      </c>
      <c r="BL29" s="104">
        <f>Φύλλο1!AC27</f>
        <v>10.19</v>
      </c>
      <c r="BM29" s="104">
        <f>Φύλλο1!AD27</f>
        <v>8.15</v>
      </c>
      <c r="BN29" s="104">
        <f>Φύλλο1!AE27</f>
        <v>9.44</v>
      </c>
      <c r="BO29" s="104">
        <f>Φύλλο1!AF27</f>
        <v>25.81</v>
      </c>
      <c r="BP29" s="104">
        <f>Φύλλο1!AG27</f>
        <v>24.61</v>
      </c>
      <c r="BQ29" s="104">
        <f>Φύλλο1!AH27</f>
        <v>27.12</v>
      </c>
      <c r="BR29" s="104">
        <f>Φύλλο1!AI27</f>
        <v>30.3</v>
      </c>
      <c r="BS29" s="104">
        <f>Φύλλο1!AJ27</f>
        <v>28.34</v>
      </c>
      <c r="BT29" s="104">
        <f>Φύλλο1!AK27</f>
        <v>22.7</v>
      </c>
      <c r="BU29" s="104">
        <f>Φύλλο1!AL27</f>
        <v>28.05</v>
      </c>
      <c r="BV29" s="104">
        <f>Φύλλο1!AM27</f>
        <v>9.95</v>
      </c>
      <c r="BW29" s="104">
        <f>Φύλλο1!AN27</f>
        <v>20.39</v>
      </c>
      <c r="BX29" s="104">
        <f>Φύλλο1!AO27</f>
        <v>22.61</v>
      </c>
      <c r="BY29" s="104">
        <f>Φύλλο1!AP27</f>
        <v>23.57</v>
      </c>
      <c r="BZ29" s="104">
        <f>Φύλλο1!AQ27</f>
        <v>21.22</v>
      </c>
      <c r="CA29" s="104">
        <f>Φύλλο1!AR27</f>
        <v>24.09</v>
      </c>
      <c r="CB29" s="104">
        <f>Φύλλο1!AS27</f>
        <v>17.05</v>
      </c>
    </row>
    <row r="30" spans="2:9" ht="21.75" customHeight="1">
      <c r="B30" s="91" t="s">
        <v>38</v>
      </c>
      <c r="C30" s="90">
        <f aca="true" t="shared" si="15" ref="C30:I30">J29</f>
        <v>18.94</v>
      </c>
      <c r="D30" s="90">
        <f t="shared" si="15"/>
        <v>17.38</v>
      </c>
      <c r="E30" s="90">
        <f t="shared" si="15"/>
        <v>11.64</v>
      </c>
      <c r="F30" s="90">
        <f t="shared" si="15"/>
        <v>12.59</v>
      </c>
      <c r="G30" s="90">
        <f t="shared" si="15"/>
        <v>13.9</v>
      </c>
      <c r="H30" s="90">
        <f t="shared" si="15"/>
        <v>18.39</v>
      </c>
      <c r="I30" s="90">
        <f t="shared" si="15"/>
        <v>15.99</v>
      </c>
    </row>
    <row r="31" spans="2:9" ht="21.75" customHeight="1">
      <c r="B31" s="92" t="s">
        <v>39</v>
      </c>
      <c r="C31">
        <f>Q29</f>
        <v>16.3</v>
      </c>
      <c r="D31">
        <f aca="true" t="shared" si="16" ref="D31:I31">R29</f>
        <v>13.52</v>
      </c>
      <c r="E31">
        <f t="shared" si="16"/>
        <v>15.12</v>
      </c>
      <c r="F31">
        <f t="shared" si="16"/>
        <v>12.01</v>
      </c>
      <c r="G31">
        <f t="shared" si="16"/>
        <v>12.36</v>
      </c>
      <c r="H31">
        <f t="shared" si="16"/>
        <v>13.9</v>
      </c>
      <c r="I31">
        <f t="shared" si="16"/>
        <v>13.89</v>
      </c>
    </row>
    <row r="32" spans="2:9" ht="21.75" customHeight="1">
      <c r="B32" s="91" t="s">
        <v>42</v>
      </c>
      <c r="C32" s="103">
        <f aca="true" t="shared" si="17" ref="C32:I32">BH29</f>
        <v>10.15</v>
      </c>
      <c r="D32" s="103">
        <f t="shared" si="17"/>
        <v>7.99</v>
      </c>
      <c r="E32" s="103">
        <f t="shared" si="17"/>
        <v>11.83</v>
      </c>
      <c r="F32" s="103">
        <f t="shared" si="17"/>
        <v>9.05</v>
      </c>
      <c r="G32" s="103">
        <f t="shared" si="17"/>
        <v>10.19</v>
      </c>
      <c r="H32" s="103">
        <f t="shared" si="17"/>
        <v>8.15</v>
      </c>
      <c r="I32" s="103">
        <f t="shared" si="17"/>
        <v>9.44</v>
      </c>
    </row>
    <row r="33" spans="2:9" ht="21.75" customHeight="1">
      <c r="B33" s="91" t="s">
        <v>40</v>
      </c>
      <c r="C33" s="103">
        <f aca="true" t="shared" si="18" ref="C33:I33">BO29</f>
        <v>25.81</v>
      </c>
      <c r="D33" s="103">
        <f t="shared" si="18"/>
        <v>24.61</v>
      </c>
      <c r="E33" s="103">
        <f t="shared" si="18"/>
        <v>27.12</v>
      </c>
      <c r="F33" s="103">
        <f t="shared" si="18"/>
        <v>30.3</v>
      </c>
      <c r="G33" s="103">
        <f t="shared" si="18"/>
        <v>28.34</v>
      </c>
      <c r="H33" s="103">
        <f t="shared" si="18"/>
        <v>22.7</v>
      </c>
      <c r="I33" s="103">
        <f t="shared" si="18"/>
        <v>28.05</v>
      </c>
    </row>
    <row r="34" spans="2:9" ht="21.75" customHeight="1">
      <c r="B34" s="91" t="s">
        <v>41</v>
      </c>
      <c r="C34" s="103">
        <f aca="true" t="shared" si="19" ref="C34:I34">BV29</f>
        <v>9.95</v>
      </c>
      <c r="D34" s="103">
        <f t="shared" si="19"/>
        <v>20.39</v>
      </c>
      <c r="E34" s="103">
        <f t="shared" si="19"/>
        <v>22.61</v>
      </c>
      <c r="F34" s="103">
        <f t="shared" si="19"/>
        <v>23.57</v>
      </c>
      <c r="G34" s="103">
        <f t="shared" si="19"/>
        <v>21.22</v>
      </c>
      <c r="H34" s="103">
        <f t="shared" si="19"/>
        <v>24.09</v>
      </c>
      <c r="I34" s="103">
        <f t="shared" si="19"/>
        <v>17.05</v>
      </c>
    </row>
    <row r="35" spans="2:9" ht="21.75" customHeight="1">
      <c r="B35" s="107"/>
      <c r="C35" s="108"/>
      <c r="D35" s="109"/>
      <c r="E35" s="108"/>
      <c r="F35" s="109"/>
      <c r="G35" s="108"/>
      <c r="H35" s="109"/>
      <c r="I35" s="108"/>
    </row>
    <row r="36" spans="2:9" ht="21.75" customHeight="1">
      <c r="B36" s="107"/>
      <c r="C36" s="108"/>
      <c r="D36" s="109"/>
      <c r="E36" s="108"/>
      <c r="F36" s="109"/>
      <c r="G36" s="108"/>
      <c r="H36" s="109"/>
      <c r="I36" s="108"/>
    </row>
    <row r="37" spans="2:9" ht="21.75" customHeight="1">
      <c r="B37" s="107"/>
      <c r="C37" s="108"/>
      <c r="D37" s="109"/>
      <c r="E37" s="108"/>
      <c r="F37" s="109"/>
      <c r="G37" s="108"/>
      <c r="H37" s="109"/>
      <c r="I37" s="108"/>
    </row>
    <row r="38" spans="1:18" ht="21.75" customHeight="1">
      <c r="A38" s="33" t="s">
        <v>37</v>
      </c>
      <c r="B38" s="34" t="s">
        <v>38</v>
      </c>
      <c r="C38" s="35" t="s">
        <v>39</v>
      </c>
      <c r="D38" s="34" t="s">
        <v>42</v>
      </c>
      <c r="E38" s="33" t="s">
        <v>40</v>
      </c>
      <c r="F38" s="34" t="s">
        <v>41</v>
      </c>
      <c r="G38" s="33" t="s">
        <v>37</v>
      </c>
      <c r="H38" s="34" t="s">
        <v>38</v>
      </c>
      <c r="I38" s="35" t="s">
        <v>39</v>
      </c>
      <c r="J38" s="34" t="s">
        <v>42</v>
      </c>
      <c r="K38" s="33" t="s">
        <v>40</v>
      </c>
      <c r="L38" s="34" t="s">
        <v>41</v>
      </c>
      <c r="M38" s="33" t="s">
        <v>37</v>
      </c>
      <c r="N38" s="34" t="s">
        <v>38</v>
      </c>
      <c r="O38" s="35" t="s">
        <v>39</v>
      </c>
      <c r="P38" s="34" t="s">
        <v>42</v>
      </c>
      <c r="Q38" s="33" t="s">
        <v>40</v>
      </c>
      <c r="R38" s="34" t="s">
        <v>41</v>
      </c>
    </row>
    <row r="39" spans="1:18" ht="21.75" customHeight="1">
      <c r="A39" s="34">
        <v>2007</v>
      </c>
      <c r="B39" s="34">
        <v>2007</v>
      </c>
      <c r="C39" s="34">
        <v>2007</v>
      </c>
      <c r="D39" s="34">
        <v>2007</v>
      </c>
      <c r="E39" s="34">
        <v>2007</v>
      </c>
      <c r="F39" s="34">
        <v>2007</v>
      </c>
      <c r="G39" s="34">
        <v>2008</v>
      </c>
      <c r="H39" s="34">
        <v>2008</v>
      </c>
      <c r="I39" s="34">
        <v>2008</v>
      </c>
      <c r="J39" s="34">
        <v>2008</v>
      </c>
      <c r="K39" s="34">
        <v>2008</v>
      </c>
      <c r="L39" s="34">
        <v>2008</v>
      </c>
      <c r="M39" s="34">
        <v>2009</v>
      </c>
      <c r="N39" s="34">
        <v>2009</v>
      </c>
      <c r="O39" s="34">
        <v>2009</v>
      </c>
      <c r="P39" s="34">
        <v>2009</v>
      </c>
      <c r="Q39" s="34">
        <v>2009</v>
      </c>
      <c r="R39" s="34">
        <v>2009</v>
      </c>
    </row>
    <row r="40" spans="1:59" ht="23.25" customHeight="1">
      <c r="A40" s="22">
        <f>Φύλλο1!AX24</f>
        <v>1280.2625</v>
      </c>
      <c r="B40" s="22">
        <f>Φύλλο1!AY24</f>
        <v>4547.625</v>
      </c>
      <c r="C40" s="22">
        <f>Φύλλο1!AZ24</f>
        <v>5507.4565</v>
      </c>
      <c r="D40" s="22">
        <f>Φύλλο1!BA24</f>
        <v>3868.7205000000004</v>
      </c>
      <c r="E40" s="22">
        <f>Φύλλο1!BB24</f>
        <v>11061.468</v>
      </c>
      <c r="F40" s="22">
        <f>Φύλλο1!BC24</f>
        <v>19762.597500000003</v>
      </c>
      <c r="G40" s="22">
        <f>Φύλλο1!BD24</f>
        <v>958.9375</v>
      </c>
      <c r="H40" s="22">
        <f>Φύλλο1!BE24</f>
        <v>2169.125</v>
      </c>
      <c r="I40" s="22">
        <f>Φύλλο1!BF24</f>
        <v>3831.5625</v>
      </c>
      <c r="J40" s="22">
        <f>Φύλλο1!BG24</f>
        <v>3207.625</v>
      </c>
      <c r="K40" s="22">
        <f>Φύλλο1!BH24</f>
        <v>10552.5</v>
      </c>
      <c r="L40" s="22">
        <f>Φύλλο1!BI24</f>
        <v>21142.6875</v>
      </c>
      <c r="M40" s="22">
        <f>Φύλλο1!BJ24</f>
        <v>3028.0151</v>
      </c>
      <c r="N40" s="22">
        <f>Φύλλο1!BK24</f>
        <v>3458.3732</v>
      </c>
      <c r="O40" s="22">
        <f>Φύλλο1!BL24</f>
        <v>3659.9824</v>
      </c>
      <c r="P40" s="22">
        <f>Φύλλο1!BM24</f>
        <v>2605.4112</v>
      </c>
      <c r="Q40" s="22">
        <f>Φύλλο1!BN24</f>
        <v>8537.374199999998</v>
      </c>
      <c r="R40" s="22">
        <f>Φύλλο1!BO24</f>
        <v>17474.0897</v>
      </c>
      <c r="S40" s="53" t="s">
        <v>14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ht="23.25" customHeight="1">
      <c r="A41" s="22">
        <f aca="true" t="shared" si="20" ref="A41:F41">G40</f>
        <v>958.9375</v>
      </c>
      <c r="B41" s="22">
        <f t="shared" si="20"/>
        <v>2169.125</v>
      </c>
      <c r="C41" s="22">
        <f t="shared" si="20"/>
        <v>3831.5625</v>
      </c>
      <c r="D41" s="22">
        <f t="shared" si="20"/>
        <v>3207.625</v>
      </c>
      <c r="E41" s="22">
        <f t="shared" si="20"/>
        <v>10552.5</v>
      </c>
      <c r="F41" s="22">
        <f t="shared" si="20"/>
        <v>21142.6875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53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ht="23.25" customHeight="1">
      <c r="A42" s="22">
        <f aca="true" t="shared" si="21" ref="A42:F42">M40</f>
        <v>3028.0151</v>
      </c>
      <c r="B42" s="22">
        <f t="shared" si="21"/>
        <v>3458.3732</v>
      </c>
      <c r="C42" s="22">
        <f t="shared" si="21"/>
        <v>3659.9824</v>
      </c>
      <c r="D42" s="22">
        <f t="shared" si="21"/>
        <v>2605.4112</v>
      </c>
      <c r="E42" s="22">
        <f t="shared" si="21"/>
        <v>8537.374199999998</v>
      </c>
      <c r="F42" s="22">
        <f t="shared" si="21"/>
        <v>17474.0897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53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ht="23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53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ht="23.25" customHeight="1">
      <c r="A44" s="22">
        <f>Φύλλο1!AX25</f>
        <v>2968.5502</v>
      </c>
      <c r="B44" s="22">
        <f>Φύλλο1!AY25</f>
        <v>4031.7372000000005</v>
      </c>
      <c r="C44" s="22">
        <f>Φύλλο1!AZ25</f>
        <v>5164.719</v>
      </c>
      <c r="D44" s="22">
        <f>Φύλλο1!BA25</f>
        <v>4066.6346000000003</v>
      </c>
      <c r="E44" s="22">
        <f>Φύλλο1!BB25</f>
        <v>16047.852100000002</v>
      </c>
      <c r="F44" s="22">
        <f>Φύλλο1!BC25</f>
        <v>13777.2369</v>
      </c>
      <c r="G44" s="22">
        <f>Φύλλο1!BD25</f>
        <v>5554.094399999999</v>
      </c>
      <c r="H44" s="22">
        <f>Φύλλο1!BE25</f>
        <v>4587.9831</v>
      </c>
      <c r="I44" s="22">
        <f>Φύλλο1!BF25</f>
        <v>4119.5655</v>
      </c>
      <c r="J44" s="22">
        <f>Φύλλο1!BG25</f>
        <v>3019.6206</v>
      </c>
      <c r="K44" s="22">
        <f>Φύλλο1!BH25</f>
        <v>12952.5831</v>
      </c>
      <c r="L44" s="22">
        <f>Φύλλο1!BI25</f>
        <v>11580.788700000001</v>
      </c>
      <c r="M44" s="22">
        <f>Φύλλο1!BJ25</f>
        <v>3520.881</v>
      </c>
      <c r="N44" s="22">
        <f>Φύλλο1!BK25</f>
        <v>5134.2957</v>
      </c>
      <c r="O44" s="22">
        <f>Φύλλο1!BL25</f>
        <v>5474.7765</v>
      </c>
      <c r="P44" s="22">
        <f>Φύλλο1!BM25</f>
        <v>3876.8382</v>
      </c>
      <c r="Q44" s="22">
        <f>Φύλλο1!BN25</f>
        <v>11135.2698</v>
      </c>
      <c r="R44" s="22">
        <f>Φύλλο1!BO25</f>
        <v>9541.2006</v>
      </c>
      <c r="S44" s="53" t="s">
        <v>8</v>
      </c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ht="23.25" customHeight="1">
      <c r="A45" s="22">
        <f aca="true" t="shared" si="22" ref="A45:F45">G44</f>
        <v>5554.094399999999</v>
      </c>
      <c r="B45" s="22">
        <f t="shared" si="22"/>
        <v>4587.9831</v>
      </c>
      <c r="C45" s="22">
        <f t="shared" si="22"/>
        <v>4119.5655</v>
      </c>
      <c r="D45" s="22">
        <f t="shared" si="22"/>
        <v>3019.6206</v>
      </c>
      <c r="E45" s="22">
        <f t="shared" si="22"/>
        <v>12952.5831</v>
      </c>
      <c r="F45" s="22">
        <f t="shared" si="22"/>
        <v>11580.788700000001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3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ht="23.25" customHeight="1">
      <c r="A46" s="22">
        <f aca="true" t="shared" si="23" ref="A46:F46">M44</f>
        <v>3520.881</v>
      </c>
      <c r="B46" s="22">
        <f t="shared" si="23"/>
        <v>5134.2957</v>
      </c>
      <c r="C46" s="22">
        <f t="shared" si="23"/>
        <v>5474.7765</v>
      </c>
      <c r="D46" s="22">
        <f t="shared" si="23"/>
        <v>3876.8382</v>
      </c>
      <c r="E46" s="22">
        <f t="shared" si="23"/>
        <v>11135.2698</v>
      </c>
      <c r="F46" s="22">
        <f t="shared" si="23"/>
        <v>9541.2006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53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ht="23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53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ht="23.25" customHeight="1">
      <c r="A48" s="22">
        <f>Φύλλο1!AX26</f>
        <v>13268.7324</v>
      </c>
      <c r="B48" s="22">
        <f>Φύλλο1!AY26</f>
        <v>7845.908400000001</v>
      </c>
      <c r="C48" s="22">
        <f>Φύλλο1!AZ26</f>
        <v>7176.184399999999</v>
      </c>
      <c r="D48" s="22">
        <f>Φύλλο1!BA26</f>
        <v>4492.6728</v>
      </c>
      <c r="E48" s="22">
        <f>Φύλλο1!BB26</f>
        <v>10859.618</v>
      </c>
      <c r="F48" s="22">
        <f>Φύλλο1!BC26</f>
        <v>1962.6375999999998</v>
      </c>
      <c r="G48" s="22">
        <f>Φύλλο1!BD26</f>
        <v>10803.7908</v>
      </c>
      <c r="H48" s="22">
        <f>Φύλλο1!BE26</f>
        <v>6901.7256</v>
      </c>
      <c r="I48" s="22">
        <f>Φύλλο1!BF26</f>
        <v>6229.0998</v>
      </c>
      <c r="J48" s="22">
        <f>Φύλλο1!BG26</f>
        <v>4466.0682</v>
      </c>
      <c r="K48" s="22">
        <f>Φύλλο1!BH26</f>
        <v>11054.4588</v>
      </c>
      <c r="L48" s="22">
        <f>Φύλλο1!BI26</f>
        <v>2310.3233999999998</v>
      </c>
      <c r="M48" s="22">
        <f>Φύλλο1!BJ26</f>
        <v>9453.6864</v>
      </c>
      <c r="N48" s="22">
        <f>Φύλλο1!BK26</f>
        <v>6175.0182</v>
      </c>
      <c r="O48" s="22">
        <f>Φύλλο1!BL26</f>
        <v>6209.774399999999</v>
      </c>
      <c r="P48" s="22">
        <f>Φύλλο1!BM26</f>
        <v>4881.3152</v>
      </c>
      <c r="Q48" s="22">
        <f>Φύλλο1!BN26</f>
        <v>10592.9174</v>
      </c>
      <c r="R48" s="22">
        <f>Φύλλο1!BO26</f>
        <v>1293.703</v>
      </c>
      <c r="S48" s="53" t="s">
        <v>28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ht="23.25" customHeight="1">
      <c r="A49" s="22">
        <f aca="true" t="shared" si="24" ref="A49:F49">G48</f>
        <v>10803.7908</v>
      </c>
      <c r="B49" s="22">
        <f t="shared" si="24"/>
        <v>6901.7256</v>
      </c>
      <c r="C49" s="22">
        <f t="shared" si="24"/>
        <v>6229.0998</v>
      </c>
      <c r="D49" s="22">
        <f t="shared" si="24"/>
        <v>4466.0682</v>
      </c>
      <c r="E49" s="22">
        <f t="shared" si="24"/>
        <v>11054.4588</v>
      </c>
      <c r="F49" s="22">
        <f t="shared" si="24"/>
        <v>2310.3233999999998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3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ht="23.25" customHeight="1">
      <c r="A50" s="22">
        <f aca="true" t="shared" si="25" ref="A50:F50">M48</f>
        <v>9453.6864</v>
      </c>
      <c r="B50" s="22">
        <f t="shared" si="25"/>
        <v>6175.0182</v>
      </c>
      <c r="C50" s="22">
        <f t="shared" si="25"/>
        <v>6209.774399999999</v>
      </c>
      <c r="D50" s="22">
        <f t="shared" si="25"/>
        <v>4881.3152</v>
      </c>
      <c r="E50" s="22">
        <f t="shared" si="25"/>
        <v>10592.9174</v>
      </c>
      <c r="F50" s="22">
        <f t="shared" si="25"/>
        <v>1293.703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3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1" spans="1:59" ht="23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3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</row>
    <row r="52" spans="1:58" ht="23.25" customHeight="1">
      <c r="A52" s="22">
        <f>Φύλλο1!AX27</f>
        <v>6491.539600000001</v>
      </c>
      <c r="B52" s="22">
        <f>Φύλλο1!AY27</f>
        <v>5807.281</v>
      </c>
      <c r="C52" s="22">
        <f>Φύλλο1!AZ27</f>
        <v>5747.5235999999995</v>
      </c>
      <c r="D52" s="22">
        <f>Φύλλο1!BA27</f>
        <v>4738.4519</v>
      </c>
      <c r="E52" s="22">
        <f>Φύλλο1!BB27</f>
        <v>13178.3834</v>
      </c>
      <c r="F52" s="22">
        <f>Φύλλο1!BC27</f>
        <v>9867.5122</v>
      </c>
      <c r="G52" s="22">
        <f>Φύλλο1!BD27</f>
        <v>5326.8225</v>
      </c>
      <c r="H52" s="22">
        <f>Φύλλο1!BE27</f>
        <v>7683.158100000001</v>
      </c>
      <c r="I52" s="22">
        <f>Φύλλο1!BF27</f>
        <v>5807.281</v>
      </c>
      <c r="J52" s="22">
        <f>Φύλλο1!BG27</f>
        <v>3404.9885000000004</v>
      </c>
      <c r="K52" s="22">
        <f>Φύλλο1!BH27</f>
        <v>9483.832999999999</v>
      </c>
      <c r="L52" s="22">
        <f>Φύλλο1!BI27</f>
        <v>10064.561099999999</v>
      </c>
      <c r="M52" s="22">
        <f>Φύλλο1!BJ27</f>
        <v>5771.5119</v>
      </c>
      <c r="N52" s="22">
        <f>Φύλλο1!BK27</f>
        <v>6437.306699999999</v>
      </c>
      <c r="O52" s="22">
        <f>Φύλλο1!BL27</f>
        <v>5376.6801000000005</v>
      </c>
      <c r="P52" s="22">
        <f>Φύλλο1!BM27</f>
        <v>3654.1295999999998</v>
      </c>
      <c r="Q52" s="22">
        <f>Φύλλο1!BN27</f>
        <v>10857.8745</v>
      </c>
      <c r="R52" s="22">
        <f>Φύλλο1!BO27</f>
        <v>6599.884500000001</v>
      </c>
      <c r="S52" s="53" t="s">
        <v>35</v>
      </c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</row>
    <row r="53" spans="1:6" ht="12.75">
      <c r="A53" s="22">
        <f aca="true" t="shared" si="26" ref="A53:F53">G52</f>
        <v>5326.8225</v>
      </c>
      <c r="B53" s="22">
        <f t="shared" si="26"/>
        <v>7683.158100000001</v>
      </c>
      <c r="C53" s="22">
        <f t="shared" si="26"/>
        <v>5807.281</v>
      </c>
      <c r="D53" s="22">
        <f t="shared" si="26"/>
        <v>3404.9885000000004</v>
      </c>
      <c r="E53" s="22">
        <f t="shared" si="26"/>
        <v>9483.832999999999</v>
      </c>
      <c r="F53" s="22">
        <f t="shared" si="26"/>
        <v>10064.561099999999</v>
      </c>
    </row>
    <row r="54" spans="1:6" ht="12.75">
      <c r="A54" s="22">
        <f aca="true" t="shared" si="27" ref="A54:F54">M52</f>
        <v>5771.5119</v>
      </c>
      <c r="B54" s="22">
        <f t="shared" si="27"/>
        <v>6437.306699999999</v>
      </c>
      <c r="C54" s="22">
        <f t="shared" si="27"/>
        <v>5376.6801000000005</v>
      </c>
      <c r="D54" s="22">
        <f t="shared" si="27"/>
        <v>3654.1295999999998</v>
      </c>
      <c r="E54" s="22">
        <f t="shared" si="27"/>
        <v>10857.8745</v>
      </c>
      <c r="F54" s="22">
        <f t="shared" si="27"/>
        <v>6599.884500000001</v>
      </c>
    </row>
  </sheetData>
  <printOptions/>
  <pageMargins left="0.42" right="0.75" top="0.52" bottom="0.41" header="0.5" footer="0.5"/>
  <pageSetup horizontalDpi="600" verticalDpi="600" orientation="landscape" paperSize="9" r:id="rId2"/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8" sqref="A18:IV18"/>
    </sheetView>
  </sheetViews>
  <sheetFormatPr defaultColWidth="9.00390625" defaultRowHeight="12.75"/>
  <cols>
    <col min="2" max="2" width="5.125" style="0" customWidth="1"/>
    <col min="3" max="15" width="5.00390625" style="0" customWidth="1"/>
    <col min="16" max="37" width="4.625" style="0" customWidth="1"/>
    <col min="38" max="39" width="5.00390625" style="93" customWidth="1"/>
  </cols>
  <sheetData>
    <row r="1" spans="1:15" ht="23.25" customHeight="1">
      <c r="A1" s="123" t="s">
        <v>57</v>
      </c>
      <c r="B1" s="124"/>
      <c r="D1" s="33" t="s">
        <v>37</v>
      </c>
      <c r="E1" s="34" t="s">
        <v>38</v>
      </c>
      <c r="F1" s="35" t="s">
        <v>39</v>
      </c>
      <c r="G1" s="34" t="s">
        <v>42</v>
      </c>
      <c r="H1" s="33" t="s">
        <v>40</v>
      </c>
      <c r="I1" s="34" t="s">
        <v>41</v>
      </c>
      <c r="J1" s="33" t="s">
        <v>37</v>
      </c>
      <c r="K1" s="34" t="s">
        <v>38</v>
      </c>
      <c r="L1" s="35" t="s">
        <v>39</v>
      </c>
      <c r="M1" s="34" t="s">
        <v>42</v>
      </c>
      <c r="N1" s="33" t="s">
        <v>40</v>
      </c>
      <c r="O1" s="34" t="s">
        <v>41</v>
      </c>
    </row>
    <row r="2" spans="1:15" ht="23.25" customHeight="1">
      <c r="A2" s="34">
        <v>2007</v>
      </c>
      <c r="B2" s="34">
        <v>2008</v>
      </c>
      <c r="C2" s="34"/>
      <c r="D2" s="34">
        <v>2007</v>
      </c>
      <c r="E2" s="34">
        <v>2007</v>
      </c>
      <c r="F2" s="34">
        <v>2007</v>
      </c>
      <c r="G2" s="34">
        <v>2007</v>
      </c>
      <c r="H2" s="34">
        <v>2007</v>
      </c>
      <c r="I2" s="34">
        <v>2007</v>
      </c>
      <c r="J2" s="34">
        <v>2008</v>
      </c>
      <c r="K2" s="34">
        <v>2008</v>
      </c>
      <c r="L2" s="34">
        <v>2008</v>
      </c>
      <c r="M2" s="34">
        <v>2008</v>
      </c>
      <c r="N2" s="34">
        <v>2008</v>
      </c>
      <c r="O2" s="34">
        <v>2008</v>
      </c>
    </row>
    <row r="3" spans="1:21" ht="23.25" customHeight="1">
      <c r="A3" s="85">
        <f>Φύλλο1!AT16</f>
        <v>11017</v>
      </c>
      <c r="B3" s="85">
        <f>Φύλλο1!AU16</f>
        <v>11093</v>
      </c>
      <c r="C3" s="85" t="str">
        <f>Φύλλο1!AW16</f>
        <v>ΒΙΟΛΟΓΙΑ</v>
      </c>
      <c r="D3" s="85">
        <f>Φύλλο1!AX16</f>
        <v>4440.9527</v>
      </c>
      <c r="E3" s="85">
        <f>Φύλλο1!AY16</f>
        <v>3370.0534</v>
      </c>
      <c r="F3" s="85">
        <f>Φύλλο1!AZ16</f>
        <v>1355.0910000000001</v>
      </c>
      <c r="G3" s="85">
        <f>Φύλλο1!BA16</f>
        <v>515.5956</v>
      </c>
      <c r="H3" s="85">
        <f>Φύλλο1!BB16</f>
        <v>934.2416000000001</v>
      </c>
      <c r="I3" s="85">
        <f>Φύλλο1!BC16</f>
        <v>420.84939999999995</v>
      </c>
      <c r="J3" s="85">
        <f>Φύλλο1!BD16</f>
        <v>3567.5087999999996</v>
      </c>
      <c r="K3" s="85">
        <f>Φύλλο1!BE16</f>
        <v>3046.1378000000004</v>
      </c>
      <c r="L3" s="85">
        <f>Φύλλο1!BF16</f>
        <v>1846.9844999999998</v>
      </c>
      <c r="M3" s="85">
        <f>Φύλλο1!BG16</f>
        <v>799.8053</v>
      </c>
      <c r="N3" s="85">
        <f>Φύλλο1!BH16</f>
        <v>1322.2856</v>
      </c>
      <c r="O3" s="85">
        <f>Φύλλο1!BI16</f>
        <v>506.9501</v>
      </c>
      <c r="P3" s="22"/>
      <c r="Q3" s="22"/>
      <c r="R3" s="22"/>
      <c r="S3" s="22"/>
      <c r="T3" s="22"/>
      <c r="U3" s="22"/>
    </row>
    <row r="4" spans="1:21" ht="23.25" customHeight="1">
      <c r="A4" s="85">
        <f>Φύλλο1!AT17</f>
        <v>11054</v>
      </c>
      <c r="B4" s="85">
        <f>Φύλλο1!AU17</f>
        <v>11126</v>
      </c>
      <c r="C4" s="85" t="str">
        <f>Φύλλο1!AW17</f>
        <v>ΜΑΘΗΜΑΤΙΚΑ</v>
      </c>
      <c r="D4" s="85">
        <f>Φύλλο1!AX17</f>
        <v>1449.1794</v>
      </c>
      <c r="E4" s="85">
        <f>Φύλλο1!AY17</f>
        <v>3414.5694</v>
      </c>
      <c r="F4" s="85">
        <f>Φύλλο1!AZ17</f>
        <v>2159.9516</v>
      </c>
      <c r="G4" s="85">
        <f>Φύλλο1!BA17</f>
        <v>978.279</v>
      </c>
      <c r="H4" s="85">
        <f>Φύλλο1!BB17</f>
        <v>1725.5294000000001</v>
      </c>
      <c r="I4" s="85">
        <f>Φύλλο1!BC17</f>
        <v>1344.1664</v>
      </c>
      <c r="J4" s="85">
        <f>Φύλλο1!BD17</f>
        <v>1042.5062</v>
      </c>
      <c r="K4" s="85">
        <f>Φύλλο1!BE17</f>
        <v>1853.5916</v>
      </c>
      <c r="L4" s="85">
        <f>Φύλλο1!BF17</f>
        <v>2304.1946000000003</v>
      </c>
      <c r="M4" s="85">
        <f>Φύλλο1!BG17</f>
        <v>1391.8626000000002</v>
      </c>
      <c r="N4" s="85">
        <f>Φύλλο1!BH17</f>
        <v>2632.4116</v>
      </c>
      <c r="O4" s="85">
        <f>Φύλλο1!BI17</f>
        <v>1898.0955999999999</v>
      </c>
      <c r="P4" s="22"/>
      <c r="Q4" s="22"/>
      <c r="R4" s="22"/>
      <c r="S4" s="22"/>
      <c r="T4" s="22"/>
      <c r="U4" s="22"/>
    </row>
    <row r="5" spans="1:21" ht="23.25" customHeight="1">
      <c r="A5" s="85">
        <f>Φύλλο1!AT18</f>
        <v>11039</v>
      </c>
      <c r="B5" s="85">
        <f>Φύλλο1!AU18</f>
        <v>11113</v>
      </c>
      <c r="C5" s="85" t="str">
        <f>Φύλλο1!AW18</f>
        <v>ΦΥΣΙΚΗ</v>
      </c>
      <c r="D5" s="85">
        <f>Φύλλο1!AX18</f>
        <v>3143.9072</v>
      </c>
      <c r="E5" s="85">
        <f>Φύλλο1!AY18</f>
        <v>2585.9951</v>
      </c>
      <c r="F5" s="85">
        <f>Φύλλο1!AZ18</f>
        <v>1808.1881999999998</v>
      </c>
      <c r="G5" s="85">
        <f>Φύλλο1!BA18</f>
        <v>895.2629</v>
      </c>
      <c r="H5" s="85">
        <f>Φύλλο1!BB18</f>
        <v>1697.7982000000002</v>
      </c>
      <c r="I5" s="85">
        <f>Φύλλο1!BC18</f>
        <v>921.7565</v>
      </c>
      <c r="J5" s="85">
        <f>Φύλλο1!BD18</f>
        <v>4668.5713</v>
      </c>
      <c r="K5" s="85">
        <f>Φύλλο1!BE18</f>
        <v>2170.3689</v>
      </c>
      <c r="L5" s="85">
        <f>Φύλλο1!BF18</f>
        <v>1282.4402</v>
      </c>
      <c r="M5" s="85">
        <f>Φύλλο1!BG18</f>
        <v>690.1173</v>
      </c>
      <c r="N5" s="85">
        <f>Φύλλο1!BH18</f>
        <v>1404.6832000000002</v>
      </c>
      <c r="O5" s="85">
        <f>Φύλλο1!BI18</f>
        <v>893.4851999999998</v>
      </c>
      <c r="P5" s="22"/>
      <c r="Q5" s="22"/>
      <c r="R5" s="22"/>
      <c r="S5" s="22"/>
      <c r="T5" s="22"/>
      <c r="U5" s="22"/>
    </row>
    <row r="6" spans="1:21" ht="23.25" customHeight="1">
      <c r="A6" s="85">
        <f>Φύλλο1!AT19</f>
        <v>11031</v>
      </c>
      <c r="B6" s="85">
        <f>Φύλλο1!AU19</f>
        <v>11116</v>
      </c>
      <c r="C6" s="85" t="str">
        <f>Φύλλο1!AW19</f>
        <v>ΧΗΜΕΙΑ</v>
      </c>
      <c r="D6" s="85">
        <f>Φύλλο1!AX19</f>
        <v>3415.1976</v>
      </c>
      <c r="E6" s="85">
        <f>Φύλλο1!AY19</f>
        <v>2477.7563999999998</v>
      </c>
      <c r="F6" s="85">
        <f>Φύλλο1!AZ19</f>
        <v>1556.4741000000001</v>
      </c>
      <c r="G6" s="85">
        <f>Φύλλο1!BA19</f>
        <v>777.6855</v>
      </c>
      <c r="H6" s="85">
        <f>Φύλλο1!BB19</f>
        <v>1692.1554</v>
      </c>
      <c r="I6" s="85">
        <f>Φύλλο1!BC19</f>
        <v>1127.3682000000001</v>
      </c>
      <c r="J6" s="85">
        <f>Φύλλο1!BD19</f>
        <v>5624.696</v>
      </c>
      <c r="K6" s="85">
        <f>Φύλλο1!BE19</f>
        <v>1883.0504</v>
      </c>
      <c r="L6" s="85">
        <f>Φύλλο1!BF19</f>
        <v>1140.5016</v>
      </c>
      <c r="M6" s="85">
        <f>Φύλλο1!BG19</f>
        <v>589.1479999999999</v>
      </c>
      <c r="N6" s="85">
        <f>Φύλλο1!BH19</f>
        <v>1161.622</v>
      </c>
      <c r="O6" s="85">
        <f>Φύλλο1!BI19</f>
        <v>713.6472</v>
      </c>
      <c r="P6" s="22"/>
      <c r="Q6" s="22"/>
      <c r="R6" s="22"/>
      <c r="S6" s="22"/>
      <c r="T6" s="22"/>
      <c r="U6" s="22"/>
    </row>
    <row r="7" spans="1:21" ht="23.25" customHeight="1">
      <c r="A7" s="85">
        <f>Φύλλο1!AT20</f>
        <v>701</v>
      </c>
      <c r="B7" s="85">
        <f>Φύλλο1!AU20</f>
        <v>574</v>
      </c>
      <c r="C7" s="85" t="str">
        <f>Φύλλο1!AW20</f>
        <v>ΗΛΕΚΤΡΟΛΟΓΙΑ </v>
      </c>
      <c r="D7" s="85">
        <f>Φύλλο1!AX20</f>
        <v>231.96090000000004</v>
      </c>
      <c r="E7" s="85">
        <f>Φύλλο1!AY20</f>
        <v>147.34580000000003</v>
      </c>
      <c r="F7" s="85">
        <f>Φύλλο1!AZ20</f>
        <v>117.97829999999998</v>
      </c>
      <c r="G7" s="85">
        <f>Φύλλο1!BA20</f>
        <v>49.981300000000005</v>
      </c>
      <c r="H7" s="85">
        <f>Φύλλο1!BB20</f>
        <v>70.9412</v>
      </c>
      <c r="I7" s="85">
        <f>Φύλλο1!BC20</f>
        <v>49.981300000000005</v>
      </c>
      <c r="J7" s="85">
        <f>Φύλλο1!BD20</f>
        <v>312.94480000000004</v>
      </c>
      <c r="K7" s="85">
        <f>Φύλλο1!BE20</f>
        <v>123.98400000000001</v>
      </c>
      <c r="L7" s="85">
        <f>Φύλλο1!BF20</f>
        <v>49.99540000000001</v>
      </c>
      <c r="M7" s="85">
        <f>Φύλλο1!BG20</f>
        <v>21.9842</v>
      </c>
      <c r="N7" s="85">
        <f>Φύλλο1!BH20</f>
        <v>37.9988</v>
      </c>
      <c r="O7" s="85">
        <f>Φύλλο1!BI20</f>
        <v>26.978</v>
      </c>
      <c r="P7" s="22"/>
      <c r="Q7" s="22"/>
      <c r="R7" s="22"/>
      <c r="S7" s="22"/>
      <c r="T7" s="22"/>
      <c r="U7" s="22"/>
    </row>
    <row r="8" spans="1:21" ht="23.25" customHeight="1">
      <c r="A8" s="85">
        <f>Φύλλο1!AT21</f>
        <v>704</v>
      </c>
      <c r="B8" s="85">
        <f>Φύλλο1!AU21</f>
        <v>572</v>
      </c>
      <c r="C8" s="85" t="str">
        <f>Φύλλο1!AW21</f>
        <v>ΜΑΘΗΜΑΤΙΚΑ</v>
      </c>
      <c r="D8" s="85">
        <f>Φύλλο1!AX21</f>
        <v>67.936</v>
      </c>
      <c r="E8" s="85">
        <f>Φύλλο1!AY21</f>
        <v>132.418</v>
      </c>
      <c r="F8" s="85">
        <f>Φύλλο1!AZ21</f>
        <v>129.9584</v>
      </c>
      <c r="G8" s="85">
        <f>Φύλλο1!BA21</f>
        <v>73.9904</v>
      </c>
      <c r="H8" s="85">
        <f>Φύλλο1!BB21</f>
        <v>147.9808</v>
      </c>
      <c r="I8" s="85">
        <f>Φύλλο1!BC21</f>
        <v>120.9472</v>
      </c>
      <c r="J8" s="85">
        <f>Φύλλο1!BD21</f>
        <v>59.945600000000006</v>
      </c>
      <c r="K8" s="85">
        <f>Φύλλο1!BE21</f>
        <v>64.9792</v>
      </c>
      <c r="L8" s="85">
        <f>Φύλλο1!BF21</f>
        <v>88.946</v>
      </c>
      <c r="M8" s="85">
        <f>Φύλλο1!BG21</f>
        <v>56.97120000000001</v>
      </c>
      <c r="N8" s="85">
        <f>Φύλλο1!BH21</f>
        <v>146.9468</v>
      </c>
      <c r="O8" s="85">
        <f>Φύλλο1!BI21</f>
        <v>153.9824</v>
      </c>
      <c r="P8" s="22"/>
      <c r="Q8" s="22"/>
      <c r="R8" s="22"/>
      <c r="S8" s="22"/>
      <c r="T8" s="22"/>
      <c r="U8" s="22"/>
    </row>
    <row r="9" spans="1:21" ht="23.25" customHeight="1">
      <c r="A9" s="85">
        <f>Φύλλο1!AT22</f>
        <v>703</v>
      </c>
      <c r="B9" s="85">
        <f>Φύλλο1!AU22</f>
        <v>574</v>
      </c>
      <c r="C9" s="85" t="str">
        <f>Φύλλο1!AW22</f>
        <v>ΦΥΣΙΚΗ </v>
      </c>
      <c r="D9" s="85">
        <f>Φύλλο1!AX22</f>
        <v>148.96570000000003</v>
      </c>
      <c r="E9" s="85">
        <f>Φύλλο1!AY22</f>
        <v>110.208</v>
      </c>
      <c r="F9" s="85">
        <f>Φύλλο1!AZ22</f>
        <v>119.93179999999998</v>
      </c>
      <c r="G9" s="85">
        <f>Φύλλο1!BA22</f>
        <v>67.98010000000001</v>
      </c>
      <c r="H9" s="85">
        <f>Φύλλο1!BB22</f>
        <v>143.9744</v>
      </c>
      <c r="I9" s="85">
        <f>Φύλλο1!BC22</f>
        <v>86.96109999999999</v>
      </c>
      <c r="J9" s="85">
        <f>Φύλλο1!BD22</f>
        <v>216.97199999999998</v>
      </c>
      <c r="K9" s="85">
        <f>Φύλλο1!BE22</f>
        <v>82.943</v>
      </c>
      <c r="L9" s="85">
        <f>Φύλλο1!BF22</f>
        <v>66.9858</v>
      </c>
      <c r="M9" s="85">
        <f>Φύλλο1!BG22</f>
        <v>44.9442</v>
      </c>
      <c r="N9" s="85">
        <f>Φύλλο1!BH22</f>
        <v>86.961</v>
      </c>
      <c r="O9" s="85">
        <f>Φύλλο1!BI22</f>
        <v>74.96440000000001</v>
      </c>
      <c r="P9" s="22"/>
      <c r="Q9" s="22"/>
      <c r="R9" s="22"/>
      <c r="S9" s="22"/>
      <c r="T9" s="22"/>
      <c r="U9" s="22"/>
    </row>
    <row r="10" spans="1:21" ht="23.25" customHeight="1">
      <c r="A10" s="85">
        <f>Φύλλο1!AT23</f>
        <v>702</v>
      </c>
      <c r="B10" s="85">
        <f>Φύλλο1!AU23</f>
        <v>575</v>
      </c>
      <c r="C10" s="85" t="str">
        <f>Φύλλο1!AW23</f>
        <v>ΧΗΜΕΙΑ - ΒΙΟΧΗΜΕΙΑ</v>
      </c>
      <c r="D10" s="85">
        <f>Φύλλο1!AX23</f>
        <v>218.9538</v>
      </c>
      <c r="E10" s="85">
        <f>Φύλλο1!AY23</f>
        <v>148.235</v>
      </c>
      <c r="F10" s="85">
        <f>Φύλλο1!AZ23</f>
        <v>108.95039999999999</v>
      </c>
      <c r="G10" s="85">
        <f>Φύλλο1!BA23</f>
        <v>52.9308</v>
      </c>
      <c r="H10" s="85">
        <f>Φύλλο1!BB23</f>
        <v>100.94760000000001</v>
      </c>
      <c r="I10" s="85">
        <f>Φύλλο1!BC23</f>
        <v>38.961</v>
      </c>
      <c r="J10" s="85">
        <f>Φύλλο1!BD23</f>
        <v>279.9675</v>
      </c>
      <c r="K10" s="85">
        <f>Φύλλο1!BE23</f>
        <v>115</v>
      </c>
      <c r="L10" s="85">
        <f>Φύλλο1!BF23</f>
        <v>63.9975</v>
      </c>
      <c r="M10" s="85">
        <f>Φύλλο1!BG23</f>
        <v>30.9925</v>
      </c>
      <c r="N10" s="85">
        <f>Φύλλο1!BH23</f>
        <v>52.95750000000001</v>
      </c>
      <c r="O10" s="85">
        <f>Φύλλο1!BI23</f>
        <v>31.97</v>
      </c>
      <c r="P10" s="22"/>
      <c r="Q10" s="22"/>
      <c r="R10" s="22"/>
      <c r="S10" s="22"/>
      <c r="T10" s="22"/>
      <c r="U10" s="22"/>
    </row>
    <row r="11" spans="1:21" ht="23.25" customHeight="1">
      <c r="A11" s="85">
        <f>Φύλλο1!AT24</f>
        <v>46555</v>
      </c>
      <c r="B11" s="85">
        <f>Φύλλο1!AU24</f>
        <v>41875</v>
      </c>
      <c r="C11" s="85" t="str">
        <f>Φύλλο1!AW24</f>
        <v>ΜΑΘΗΜΑΤΙΚΑ</v>
      </c>
      <c r="D11" s="85">
        <f>Φύλλο1!AX24</f>
        <v>1280.2625</v>
      </c>
      <c r="E11" s="85">
        <f>Φύλλο1!AY24</f>
        <v>4547.625</v>
      </c>
      <c r="F11" s="85">
        <f>Φύλλο1!AZ24</f>
        <v>5507.4565</v>
      </c>
      <c r="G11" s="85">
        <f>Φύλλο1!BA24</f>
        <v>3868.7205000000004</v>
      </c>
      <c r="H11" s="85">
        <f>Φύλλο1!BB24</f>
        <v>11061.468</v>
      </c>
      <c r="I11" s="85">
        <f>Φύλλο1!BC24</f>
        <v>19762.597500000003</v>
      </c>
      <c r="J11" s="85">
        <f>Φύλλο1!BD24</f>
        <v>958.9375</v>
      </c>
      <c r="K11" s="85">
        <f>Φύλλο1!BE24</f>
        <v>2169.125</v>
      </c>
      <c r="L11" s="85">
        <f>Φύλλο1!BF24</f>
        <v>3831.5625</v>
      </c>
      <c r="M11" s="85">
        <f>Φύλλο1!BG24</f>
        <v>3207.625</v>
      </c>
      <c r="N11" s="85">
        <f>Φύλλο1!BH24</f>
        <v>10552.5</v>
      </c>
      <c r="O11" s="85">
        <f>Φύλλο1!BI24</f>
        <v>21142.6875</v>
      </c>
      <c r="P11" s="22"/>
      <c r="Q11" s="22"/>
      <c r="R11" s="22"/>
      <c r="S11" s="22"/>
      <c r="T11" s="22"/>
      <c r="U11" s="22"/>
    </row>
    <row r="12" spans="1:21" ht="23.25" customHeight="1">
      <c r="A12" s="85">
        <f>Φύλλο1!AT25</f>
        <v>46529</v>
      </c>
      <c r="B12" s="85">
        <f>Φύλλο1!AU25</f>
        <v>41823</v>
      </c>
      <c r="C12" s="85" t="str">
        <f>Φύλλο1!AW25</f>
        <v>ΦΥΣΙΚΗ</v>
      </c>
      <c r="D12" s="85">
        <f>Φύλλο1!AX25</f>
        <v>2968.5502</v>
      </c>
      <c r="E12" s="85">
        <f>Φύλλο1!AY25</f>
        <v>4031.7372000000005</v>
      </c>
      <c r="F12" s="85">
        <f>Φύλλο1!AZ25</f>
        <v>5164.719</v>
      </c>
      <c r="G12" s="85">
        <f>Φύλλο1!BA25</f>
        <v>4066.6346000000003</v>
      </c>
      <c r="H12" s="85">
        <f>Φύλλο1!BB25</f>
        <v>16047.852100000002</v>
      </c>
      <c r="I12" s="85">
        <f>Φύλλο1!BC25</f>
        <v>13777.2369</v>
      </c>
      <c r="J12" s="85">
        <f>Φύλλο1!BD25</f>
        <v>5554.094399999999</v>
      </c>
      <c r="K12" s="85">
        <f>Φύλλο1!BE25</f>
        <v>4587.9831</v>
      </c>
      <c r="L12" s="85">
        <f>Φύλλο1!BF25</f>
        <v>4119.5655</v>
      </c>
      <c r="M12" s="85">
        <f>Φύλλο1!BG25</f>
        <v>3019.6206</v>
      </c>
      <c r="N12" s="85">
        <f>Φύλλο1!BH25</f>
        <v>12952.5831</v>
      </c>
      <c r="O12" s="85">
        <f>Φύλλο1!BI25</f>
        <v>11580.788700000001</v>
      </c>
      <c r="P12" s="22"/>
      <c r="Q12" s="22"/>
      <c r="R12" s="22"/>
      <c r="S12" s="22"/>
      <c r="T12" s="22"/>
      <c r="U12" s="22"/>
    </row>
    <row r="13" spans="1:21" ht="23.25" customHeight="1">
      <c r="A13" s="85">
        <f>Φύλλο1!AT26</f>
        <v>46508</v>
      </c>
      <c r="B13" s="85">
        <f>Φύλλο1!AU26</f>
        <v>41778</v>
      </c>
      <c r="C13" s="85" t="str">
        <f>Φύλλο1!AW26</f>
        <v>ΑΡΧΕΣ ΟΡΓ/ΣΗΣ &amp; ΔΙΟΙΚ/ΣΗΣ ΕΠΙΧ/ΣΕΩΝ</v>
      </c>
      <c r="D13" s="85">
        <f>Φύλλο1!AX26</f>
        <v>13268.7324</v>
      </c>
      <c r="E13" s="85">
        <f>Φύλλο1!AY26</f>
        <v>7845.908400000001</v>
      </c>
      <c r="F13" s="85">
        <f>Φύλλο1!AZ26</f>
        <v>7176.184399999999</v>
      </c>
      <c r="G13" s="85">
        <f>Φύλλο1!BA26</f>
        <v>4492.6728</v>
      </c>
      <c r="H13" s="85">
        <f>Φύλλο1!BB26</f>
        <v>10859.618</v>
      </c>
      <c r="I13" s="85">
        <f>Φύλλο1!BC26</f>
        <v>1962.6375999999998</v>
      </c>
      <c r="J13" s="85">
        <f>Φύλλο1!BD26</f>
        <v>10803.7908</v>
      </c>
      <c r="K13" s="85">
        <f>Φύλλο1!BE26</f>
        <v>6901.7256</v>
      </c>
      <c r="L13" s="85">
        <f>Φύλλο1!BF26</f>
        <v>6229.0998</v>
      </c>
      <c r="M13" s="85">
        <f>Φύλλο1!BG26</f>
        <v>4466.0682</v>
      </c>
      <c r="N13" s="85">
        <f>Φύλλο1!BH26</f>
        <v>11054.4588</v>
      </c>
      <c r="O13" s="85">
        <f>Φύλλο1!BI26</f>
        <v>2310.3233999999998</v>
      </c>
      <c r="P13" s="22"/>
      <c r="Q13" s="22"/>
      <c r="R13" s="22"/>
      <c r="S13" s="22"/>
      <c r="T13" s="22"/>
      <c r="U13" s="22"/>
    </row>
    <row r="14" spans="1:21" ht="23.25" customHeight="1">
      <c r="A14" s="85">
        <f>Φύλλο1!AT27</f>
        <v>46501</v>
      </c>
      <c r="B14" s="85">
        <f>Φύλλο1!AU27</f>
        <v>41779</v>
      </c>
      <c r="C14" s="85" t="str">
        <f>Φύλλο1!AW27</f>
        <v>ΑΝΑΠΤΥΞΗ ΕΦΑΡ/ΓΩΝ ΣΕ ΠΡΟΓ/ΚΟ ΠΕΡ/ΛΟΝ</v>
      </c>
      <c r="D14" s="85">
        <f>Φύλλο1!AX27</f>
        <v>6491.539600000001</v>
      </c>
      <c r="E14" s="85">
        <f>Φύλλο1!AY27</f>
        <v>5807.281</v>
      </c>
      <c r="F14" s="85">
        <f>Φύλλο1!AZ27</f>
        <v>5747.5235999999995</v>
      </c>
      <c r="G14" s="85">
        <f>Φύλλο1!BA27</f>
        <v>4738.4519</v>
      </c>
      <c r="H14" s="85">
        <f>Φύλλο1!BB27</f>
        <v>13178.3834</v>
      </c>
      <c r="I14" s="85">
        <f>Φύλλο1!BC27</f>
        <v>9867.5122</v>
      </c>
      <c r="J14" s="85">
        <f>Φύλλο1!BD27</f>
        <v>5326.8225</v>
      </c>
      <c r="K14" s="85">
        <f>Φύλλο1!BE27</f>
        <v>7683.158100000001</v>
      </c>
      <c r="L14" s="85">
        <f>Φύλλο1!BF27</f>
        <v>5807.281</v>
      </c>
      <c r="M14" s="85">
        <f>Φύλλο1!BG27</f>
        <v>3404.9885000000004</v>
      </c>
      <c r="N14" s="85">
        <f>Φύλλο1!BH27</f>
        <v>9483.832999999999</v>
      </c>
      <c r="O14" s="85">
        <f>Φύλλο1!BI27</f>
        <v>10064.561099999999</v>
      </c>
      <c r="P14" s="22"/>
      <c r="Q14" s="22"/>
      <c r="R14" s="22"/>
      <c r="S14" s="22"/>
      <c r="T14" s="22"/>
      <c r="U14" s="22"/>
    </row>
    <row r="15" spans="4:9" ht="23.25" customHeight="1">
      <c r="D15" s="33" t="s">
        <v>37</v>
      </c>
      <c r="E15" s="34" t="s">
        <v>38</v>
      </c>
      <c r="F15" s="35" t="s">
        <v>39</v>
      </c>
      <c r="G15" s="34" t="s">
        <v>42</v>
      </c>
      <c r="H15" s="33" t="s">
        <v>40</v>
      </c>
      <c r="I15" s="34" t="s">
        <v>41</v>
      </c>
    </row>
    <row r="16" spans="2:15" ht="23.25" customHeight="1">
      <c r="B16" s="30"/>
      <c r="C16" s="85" t="s">
        <v>45</v>
      </c>
      <c r="D16" s="85">
        <f>D4+D8+D11</f>
        <v>2797.3779</v>
      </c>
      <c r="E16" s="85">
        <f aca="true" t="shared" si="0" ref="E16:O16">E4+E8+E11</f>
        <v>8094.6124</v>
      </c>
      <c r="F16" s="85">
        <f t="shared" si="0"/>
        <v>7797.3665</v>
      </c>
      <c r="G16" s="85">
        <f t="shared" si="0"/>
        <v>4920.9899000000005</v>
      </c>
      <c r="H16" s="85">
        <f t="shared" si="0"/>
        <v>12934.978200000001</v>
      </c>
      <c r="I16" s="85">
        <f t="shared" si="0"/>
        <v>21227.711100000004</v>
      </c>
      <c r="J16" s="85">
        <f t="shared" si="0"/>
        <v>2061.3893</v>
      </c>
      <c r="K16" s="85">
        <f t="shared" si="0"/>
        <v>4087.6958</v>
      </c>
      <c r="L16" s="85">
        <f t="shared" si="0"/>
        <v>6224.703100000001</v>
      </c>
      <c r="M16" s="85">
        <f t="shared" si="0"/>
        <v>4656.4588</v>
      </c>
      <c r="N16" s="85">
        <f t="shared" si="0"/>
        <v>13331.858400000001</v>
      </c>
      <c r="O16" s="85">
        <f t="shared" si="0"/>
        <v>23194.7655</v>
      </c>
    </row>
    <row r="17" spans="2:15" ht="23.25" customHeight="1">
      <c r="B17" s="30"/>
      <c r="C17" s="85" t="s">
        <v>46</v>
      </c>
      <c r="D17" s="85">
        <f aca="true" t="shared" si="1" ref="D17:I17">J16</f>
        <v>2061.3893</v>
      </c>
      <c r="E17" s="85">
        <f t="shared" si="1"/>
        <v>4087.6958</v>
      </c>
      <c r="F17" s="85">
        <f t="shared" si="1"/>
        <v>6224.703100000001</v>
      </c>
      <c r="G17" s="85">
        <f t="shared" si="1"/>
        <v>4656.4588</v>
      </c>
      <c r="H17" s="85">
        <f t="shared" si="1"/>
        <v>13331.858400000001</v>
      </c>
      <c r="I17" s="85">
        <f t="shared" si="1"/>
        <v>23194.7655</v>
      </c>
      <c r="J17" s="85"/>
      <c r="K17" s="85"/>
      <c r="L17" s="85"/>
      <c r="M17" s="85"/>
      <c r="N17" s="85"/>
      <c r="O17" s="85"/>
    </row>
    <row r="18" spans="2:15" ht="23.25" customHeight="1">
      <c r="B18" s="30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2:15" ht="23.25" customHeight="1">
      <c r="B19" s="30"/>
      <c r="C19" s="30" t="s">
        <v>47</v>
      </c>
      <c r="D19" s="85">
        <f>D5+D9+D12</f>
        <v>6261.4231</v>
      </c>
      <c r="E19" s="85">
        <f aca="true" t="shared" si="2" ref="E19:O19">E5+E9+E12</f>
        <v>6727.9403</v>
      </c>
      <c r="F19" s="85">
        <f t="shared" si="2"/>
        <v>7092.839</v>
      </c>
      <c r="G19" s="85">
        <f t="shared" si="2"/>
        <v>5029.8776</v>
      </c>
      <c r="H19" s="85">
        <f t="shared" si="2"/>
        <v>17889.6247</v>
      </c>
      <c r="I19" s="85">
        <f t="shared" si="2"/>
        <v>14785.9545</v>
      </c>
      <c r="J19" s="85">
        <f t="shared" si="2"/>
        <v>10439.6377</v>
      </c>
      <c r="K19" s="85">
        <f t="shared" si="2"/>
        <v>6841.295</v>
      </c>
      <c r="L19" s="85">
        <f t="shared" si="2"/>
        <v>5468.9915</v>
      </c>
      <c r="M19" s="85">
        <f t="shared" si="2"/>
        <v>3754.6821</v>
      </c>
      <c r="N19" s="85">
        <f t="shared" si="2"/>
        <v>14444.2273</v>
      </c>
      <c r="O19" s="85">
        <f t="shared" si="2"/>
        <v>12549.2383</v>
      </c>
    </row>
    <row r="20" spans="3:9" ht="23.25" customHeight="1">
      <c r="C20" s="30" t="s">
        <v>48</v>
      </c>
      <c r="D20" s="85">
        <f aca="true" t="shared" si="3" ref="D20:I20">J19</f>
        <v>10439.6377</v>
      </c>
      <c r="E20" s="85">
        <f t="shared" si="3"/>
        <v>6841.295</v>
      </c>
      <c r="F20" s="85">
        <f t="shared" si="3"/>
        <v>5468.9915</v>
      </c>
      <c r="G20" s="85">
        <f t="shared" si="3"/>
        <v>3754.6821</v>
      </c>
      <c r="H20" s="85">
        <f t="shared" si="3"/>
        <v>14444.2273</v>
      </c>
      <c r="I20" s="85">
        <f t="shared" si="3"/>
        <v>12549.2383</v>
      </c>
    </row>
    <row r="21" ht="23.25" customHeight="1"/>
    <row r="22" spans="4:9" ht="23.25" customHeight="1">
      <c r="D22" s="33" t="s">
        <v>37</v>
      </c>
      <c r="E22" s="34" t="s">
        <v>38</v>
      </c>
      <c r="F22" s="35" t="s">
        <v>39</v>
      </c>
      <c r="G22" s="34" t="s">
        <v>42</v>
      </c>
      <c r="H22" s="33" t="s">
        <v>40</v>
      </c>
      <c r="I22" s="34" t="s">
        <v>41</v>
      </c>
    </row>
    <row r="23" spans="1:9" ht="12.75">
      <c r="A23" s="30" t="s">
        <v>50</v>
      </c>
      <c r="B23" s="30"/>
      <c r="C23" s="30"/>
      <c r="D23" s="85">
        <f aca="true" t="shared" si="4" ref="D23:I23">-(D16-D17)</f>
        <v>-735.9886000000001</v>
      </c>
      <c r="E23" s="85">
        <f t="shared" si="4"/>
        <v>-4006.9166</v>
      </c>
      <c r="F23" s="85">
        <f t="shared" si="4"/>
        <v>-1572.6633999999995</v>
      </c>
      <c r="G23" s="85">
        <f t="shared" si="4"/>
        <v>-264.53110000000015</v>
      </c>
      <c r="H23" s="85">
        <f t="shared" si="4"/>
        <v>396.8801999999996</v>
      </c>
      <c r="I23" s="85">
        <f t="shared" si="4"/>
        <v>1967.0543999999973</v>
      </c>
    </row>
    <row r="24" spans="1:9" ht="12.75">
      <c r="A24" s="30" t="s">
        <v>49</v>
      </c>
      <c r="B24" s="30"/>
      <c r="C24" s="30"/>
      <c r="D24" s="85">
        <f aca="true" t="shared" si="5" ref="D24:I24">-(D17-D19)</f>
        <v>4200.0338</v>
      </c>
      <c r="E24" s="85">
        <f t="shared" si="5"/>
        <v>2640.2445000000002</v>
      </c>
      <c r="F24" s="85">
        <f t="shared" si="5"/>
        <v>868.1358999999993</v>
      </c>
      <c r="G24" s="85">
        <f t="shared" si="5"/>
        <v>373.41879999999946</v>
      </c>
      <c r="H24" s="85">
        <f t="shared" si="5"/>
        <v>4557.766299999999</v>
      </c>
      <c r="I24" s="85">
        <f t="shared" si="5"/>
        <v>-8408.811000000002</v>
      </c>
    </row>
    <row r="25" spans="1:9" ht="12.75">
      <c r="A25" s="30" t="s">
        <v>51</v>
      </c>
      <c r="B25" s="30"/>
      <c r="C25" s="30"/>
      <c r="D25" s="85">
        <f aca="true" t="shared" si="6" ref="D25:I25">J3-D3</f>
        <v>-873.4439000000002</v>
      </c>
      <c r="E25" s="85">
        <f t="shared" si="6"/>
        <v>-323.91559999999936</v>
      </c>
      <c r="F25" s="85">
        <f t="shared" si="6"/>
        <v>491.8934999999997</v>
      </c>
      <c r="G25" s="85">
        <f t="shared" si="6"/>
        <v>284.2097</v>
      </c>
      <c r="H25" s="85">
        <f t="shared" si="6"/>
        <v>388.04399999999987</v>
      </c>
      <c r="I25" s="85">
        <f t="shared" si="6"/>
        <v>86.10070000000007</v>
      </c>
    </row>
    <row r="26" spans="1:9" ht="12.75">
      <c r="A26" s="30" t="s">
        <v>52</v>
      </c>
      <c r="B26" s="30"/>
      <c r="C26" s="30"/>
      <c r="D26" s="85">
        <f aca="true" t="shared" si="7" ref="D26:I27">J6-D6</f>
        <v>2209.4984</v>
      </c>
      <c r="E26" s="85">
        <f t="shared" si="7"/>
        <v>-594.7059999999997</v>
      </c>
      <c r="F26" s="85">
        <f t="shared" si="7"/>
        <v>-415.9725000000001</v>
      </c>
      <c r="G26" s="85">
        <f t="shared" si="7"/>
        <v>-188.53750000000014</v>
      </c>
      <c r="H26" s="85">
        <f t="shared" si="7"/>
        <v>-530.5334</v>
      </c>
      <c r="I26" s="85">
        <f t="shared" si="7"/>
        <v>-413.7210000000001</v>
      </c>
    </row>
    <row r="27" spans="1:9" ht="12.75">
      <c r="A27" s="30" t="s">
        <v>53</v>
      </c>
      <c r="B27" s="30"/>
      <c r="C27" s="30"/>
      <c r="D27" s="85">
        <f t="shared" si="7"/>
        <v>80.9839</v>
      </c>
      <c r="E27" s="85">
        <f t="shared" si="7"/>
        <v>-23.361800000000017</v>
      </c>
      <c r="F27" s="85">
        <f t="shared" si="7"/>
        <v>-67.98289999999997</v>
      </c>
      <c r="G27" s="85">
        <f t="shared" si="7"/>
        <v>-27.997100000000003</v>
      </c>
      <c r="H27" s="85">
        <f t="shared" si="7"/>
        <v>-32.94239999999999</v>
      </c>
      <c r="I27" s="85">
        <f t="shared" si="7"/>
        <v>-23.003300000000003</v>
      </c>
    </row>
    <row r="28" spans="1:9" ht="12.75">
      <c r="A28" s="30" t="s">
        <v>54</v>
      </c>
      <c r="B28" s="30"/>
      <c r="C28" s="30"/>
      <c r="D28" s="85">
        <f aca="true" t="shared" si="8" ref="D28:I28">J10-D10</f>
        <v>61.01369999999997</v>
      </c>
      <c r="E28" s="85">
        <f t="shared" si="8"/>
        <v>-33.235000000000014</v>
      </c>
      <c r="F28" s="85">
        <f t="shared" si="8"/>
        <v>-44.952899999999985</v>
      </c>
      <c r="G28" s="85">
        <f t="shared" si="8"/>
        <v>-21.938299999999998</v>
      </c>
      <c r="H28" s="85">
        <f t="shared" si="8"/>
        <v>-47.9901</v>
      </c>
      <c r="I28" s="85">
        <f t="shared" si="8"/>
        <v>-6.991</v>
      </c>
    </row>
    <row r="29" spans="1:9" ht="12.75">
      <c r="A29" s="30" t="s">
        <v>55</v>
      </c>
      <c r="B29" s="30"/>
      <c r="C29" s="30"/>
      <c r="D29" s="85">
        <f aca="true" t="shared" si="9" ref="D29:I29">J14-D14</f>
        <v>-1164.7171000000008</v>
      </c>
      <c r="E29" s="85">
        <f t="shared" si="9"/>
        <v>1875.8771000000006</v>
      </c>
      <c r="F29" s="85">
        <f t="shared" si="9"/>
        <v>59.757400000000416</v>
      </c>
      <c r="G29" s="85">
        <f t="shared" si="9"/>
        <v>-1333.4633999999996</v>
      </c>
      <c r="H29" s="85">
        <f t="shared" si="9"/>
        <v>-3694.550400000002</v>
      </c>
      <c r="I29" s="85">
        <f t="shared" si="9"/>
        <v>197.04889999999978</v>
      </c>
    </row>
    <row r="30" spans="1:9" ht="12.75">
      <c r="A30" s="30" t="s">
        <v>56</v>
      </c>
      <c r="B30" s="30"/>
      <c r="C30" s="30"/>
      <c r="D30" s="85">
        <f aca="true" t="shared" si="10" ref="D30:I30">J13-D13</f>
        <v>-2464.9416</v>
      </c>
      <c r="E30" s="85">
        <f t="shared" si="10"/>
        <v>-944.1828000000014</v>
      </c>
      <c r="F30" s="85">
        <f t="shared" si="10"/>
        <v>-947.0845999999992</v>
      </c>
      <c r="G30" s="85">
        <f t="shared" si="10"/>
        <v>-26.604600000000573</v>
      </c>
      <c r="H30" s="85">
        <f t="shared" si="10"/>
        <v>194.84079999999994</v>
      </c>
      <c r="I30" s="85">
        <f t="shared" si="10"/>
        <v>347.6858</v>
      </c>
    </row>
  </sheetData>
  <mergeCells count="1">
    <mergeCell ref="A1:B1"/>
  </mergeCells>
  <printOptions/>
  <pageMargins left="0.26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7" sqref="G37"/>
    </sheetView>
  </sheetViews>
  <sheetFormatPr defaultColWidth="9.00390625" defaultRowHeight="12.75"/>
  <sheetData/>
  <printOptions/>
  <pageMargins left="0.34" right="0.5" top="0.51" bottom="0.4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klimakosi ana ma8hma12003-2008</dc:title>
  <dc:subject/>
  <dc:creator>stavrakantonakis</dc:creator>
  <cp:keywords/>
  <dc:description/>
  <cp:lastModifiedBy>gs</cp:lastModifiedBy>
  <cp:lastPrinted>2009-06-23T22:11:56Z</cp:lastPrinted>
  <dcterms:created xsi:type="dcterms:W3CDTF">2003-06-25T17:42:38Z</dcterms:created>
  <dcterms:modified xsi:type="dcterms:W3CDTF">2009-06-29T06:43:36Z</dcterms:modified>
  <cp:category/>
  <cp:version/>
  <cp:contentType/>
  <cp:contentStatus/>
</cp:coreProperties>
</file>